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Veřejné zakázky\VZMR\Stavební úpravy podkroví CSS Jeseník\slepý rozpočet\"/>
    </mc:Choice>
  </mc:AlternateContent>
  <bookViews>
    <workbookView xWindow="0" yWindow="0" windowWidth="28800" windowHeight="12330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Pol'!$A$1:$U$164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4" i="12" l="1"/>
  <c r="F39" i="1" s="1"/>
  <c r="BA119" i="12"/>
  <c r="BA118" i="12"/>
  <c r="BA89" i="12"/>
  <c r="BA88" i="12"/>
  <c r="BA87" i="12"/>
  <c r="BA86" i="12"/>
  <c r="BA85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8" i="12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20" i="12"/>
  <c r="M120" i="12" s="1"/>
  <c r="I120" i="12"/>
  <c r="K120" i="12"/>
  <c r="O120" i="12"/>
  <c r="Q120" i="12"/>
  <c r="U120" i="12"/>
  <c r="G122" i="12"/>
  <c r="I122" i="12"/>
  <c r="K122" i="12"/>
  <c r="M122" i="12"/>
  <c r="O122" i="12"/>
  <c r="Q122" i="12"/>
  <c r="U122" i="12"/>
  <c r="G123" i="12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7" i="12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U145" i="12"/>
  <c r="G146" i="12"/>
  <c r="I146" i="12"/>
  <c r="I145" i="12" s="1"/>
  <c r="K146" i="12"/>
  <c r="K145" i="12" s="1"/>
  <c r="M146" i="12"/>
  <c r="O146" i="12"/>
  <c r="Q146" i="12"/>
  <c r="Q145" i="12" s="1"/>
  <c r="U146" i="12"/>
  <c r="G147" i="12"/>
  <c r="G145" i="12" s="1"/>
  <c r="I54" i="1" s="1"/>
  <c r="I147" i="12"/>
  <c r="K147" i="12"/>
  <c r="O147" i="12"/>
  <c r="Q147" i="12"/>
  <c r="U147" i="12"/>
  <c r="G149" i="12"/>
  <c r="M149" i="12" s="1"/>
  <c r="I149" i="12"/>
  <c r="I148" i="12" s="1"/>
  <c r="K149" i="12"/>
  <c r="K148" i="12" s="1"/>
  <c r="O149" i="12"/>
  <c r="Q149" i="12"/>
  <c r="Q148" i="12" s="1"/>
  <c r="U149" i="12"/>
  <c r="G150" i="12"/>
  <c r="M150" i="12" s="1"/>
  <c r="I150" i="12"/>
  <c r="K150" i="12"/>
  <c r="O150" i="12"/>
  <c r="Q150" i="12"/>
  <c r="U150" i="12"/>
  <c r="K151" i="12"/>
  <c r="U151" i="12"/>
  <c r="G152" i="12"/>
  <c r="G151" i="12" s="1"/>
  <c r="I56" i="1" s="1"/>
  <c r="I16" i="1" s="1"/>
  <c r="I152" i="12"/>
  <c r="I151" i="12" s="1"/>
  <c r="K152" i="12"/>
  <c r="O152" i="12"/>
  <c r="O151" i="12" s="1"/>
  <c r="Q152" i="12"/>
  <c r="Q151" i="12" s="1"/>
  <c r="U152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M152" i="12" l="1"/>
  <c r="M151" i="12" s="1"/>
  <c r="G121" i="12"/>
  <c r="I51" i="1" s="1"/>
  <c r="G8" i="12"/>
  <c r="I47" i="1" s="1"/>
  <c r="F40" i="1"/>
  <c r="O148" i="12"/>
  <c r="O145" i="12"/>
  <c r="K140" i="12"/>
  <c r="K126" i="12"/>
  <c r="O48" i="12"/>
  <c r="O16" i="12"/>
  <c r="K8" i="12"/>
  <c r="Q8" i="12"/>
  <c r="I8" i="12"/>
  <c r="U140" i="12"/>
  <c r="U126" i="12"/>
  <c r="G26" i="12"/>
  <c r="I49" i="1" s="1"/>
  <c r="U8" i="12"/>
  <c r="AD154" i="12"/>
  <c r="G39" i="1" s="1"/>
  <c r="G40" i="1" s="1"/>
  <c r="U148" i="12"/>
  <c r="Q140" i="12"/>
  <c r="I140" i="12"/>
  <c r="G126" i="12"/>
  <c r="I52" i="1" s="1"/>
  <c r="K121" i="12"/>
  <c r="O121" i="12"/>
  <c r="K48" i="12"/>
  <c r="Q48" i="12"/>
  <c r="I48" i="12"/>
  <c r="K26" i="12"/>
  <c r="O26" i="12"/>
  <c r="K16" i="12"/>
  <c r="Q16" i="12"/>
  <c r="I16" i="12"/>
  <c r="O8" i="12"/>
  <c r="M148" i="12"/>
  <c r="O140" i="12"/>
  <c r="Q126" i="12"/>
  <c r="I126" i="12"/>
  <c r="O126" i="12"/>
  <c r="U121" i="12"/>
  <c r="Q121" i="12"/>
  <c r="I121" i="12"/>
  <c r="G48" i="12"/>
  <c r="I50" i="1" s="1"/>
  <c r="U48" i="12"/>
  <c r="U26" i="12"/>
  <c r="Q26" i="12"/>
  <c r="I26" i="12"/>
  <c r="G16" i="12"/>
  <c r="I48" i="1" s="1"/>
  <c r="U16" i="12"/>
  <c r="M140" i="12"/>
  <c r="G148" i="12"/>
  <c r="I55" i="1" s="1"/>
  <c r="I19" i="1" s="1"/>
  <c r="M147" i="12"/>
  <c r="M145" i="12" s="1"/>
  <c r="G140" i="12"/>
  <c r="I53" i="1" s="1"/>
  <c r="M127" i="12"/>
  <c r="M126" i="12" s="1"/>
  <c r="M123" i="12"/>
  <c r="M121" i="12" s="1"/>
  <c r="M52" i="12"/>
  <c r="M48" i="12" s="1"/>
  <c r="M28" i="12"/>
  <c r="M26" i="12" s="1"/>
  <c r="M20" i="12"/>
  <c r="M16" i="12" s="1"/>
  <c r="M12" i="12"/>
  <c r="M8" i="12" s="1"/>
  <c r="G28" i="1" l="1"/>
  <c r="H39" i="1"/>
  <c r="I57" i="1"/>
  <c r="I17" i="1"/>
  <c r="I21" i="1" s="1"/>
  <c r="G23" i="1" s="1"/>
  <c r="G24" i="1" s="1"/>
  <c r="G29" i="1" s="1"/>
  <c r="G154" i="12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<sst xmlns="http://schemas.openxmlformats.org/spreadsheetml/2006/main" count="710" uniqueCount="373">
  <si>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</si>
  <si>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</si>
  <si>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</si>
  <si>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</si>
  <si>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</si>
  <si>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</si>
  <si>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</si>
  <si>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</si>
  <si>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</si>
  <si>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</si>
  <si>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</si>
  <si>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</si>
  <si>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</si>
  <si>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</si>
  <si>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</si>
  <si>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</si>
  <si>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</si>
  <si>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</si>
  <si>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</si>
  <si>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</si>
  <si>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</si>
  <si>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</si>
  <si>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</si>
  <si>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</si>
  <si>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</si>
  <si>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</si>
  <si>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</si>
  <si>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</si>
  <si>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</si>
  <si>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</si>
  <si>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</si>
  <si>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</si>
  <si>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</si>
  <si>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</si>
  <si>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</si>
  <si>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</si>
  <si>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</si>
  <si>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</si>
  <si>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</si>
  <si>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</si>
  <si>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</si>
  <si>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</si>
  <si>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</si>
  <si>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ČÁST: zdravotechnika a vytápění</t>
  </si>
  <si>
    <t>Rozpočet:</t>
  </si>
  <si>
    <t>Misto</t>
  </si>
  <si>
    <t>CSS Jeseník, stavební úpravy podkroví, ul.Beskydská 1298/6, Jeseník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</si>
  <si>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</si>
  <si>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</si>
  <si>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</si>
  <si>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</si>
  <si>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</si>
  <si>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</si>
  <si>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</si>
  <si>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</si>
  <si>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</si>
  <si>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</si>
  <si>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</si>
  <si>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</si>
  <si>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</si>
  <si>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</si>
  <si>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</si>
  <si>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</si>
  <si>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</si>
  <si>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</si>
  <si>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</si>
  <si>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</si>
  <si>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</si>
  <si>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</si>
  <si>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100</t>
  </si>
  <si>
    <t>HZS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</si>
  <si>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</si>
  <si>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</si>
  <si>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</si>
  <si>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</si>
  <si>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</si>
  <si>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</si>
  <si>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</si>
  <si>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</si>
  <si>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</si>
  <si>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</si>
  <si>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</si>
  <si>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</si>
  <si>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</si>
  <si>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</si>
  <si>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</si>
  <si>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</si>
  <si>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</si>
  <si>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</si>
  <si>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</si>
  <si>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</si>
  <si>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</si>
  <si>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</si>
  <si>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</si>
  <si>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</si>
  <si>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</si>
  <si>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</si>
  <si>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</si>
  <si>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</si>
  <si>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713-01</t>
  </si>
  <si>
    <t>MTZ tepelně izol.trubic vč.pomoc.mont.mat</t>
  </si>
  <si>
    <t>m</t>
  </si>
  <si>
    <t>POL1_0</t>
  </si>
  <si>
    <t>713-02</t>
  </si>
  <si>
    <t>Dod tepelně izol.trubice 20/5, polyetylén.se strukturou uzav.buněk</t>
  </si>
  <si>
    <t>713-03</t>
  </si>
  <si>
    <t>Dod tepelně izol.trubice 25/5, polyetylén.se strukturou uzav.buněk</t>
  </si>
  <si>
    <t>713-04</t>
  </si>
  <si>
    <t>Dod tepelně izol.trubice 32/5, polyetylén.se strukturou uzav.buněk</t>
  </si>
  <si>
    <t>713-05</t>
  </si>
  <si>
    <t>Dod tepelně izol.trubice 20/9, polyetylén.se strukturou uzav.buněk</t>
  </si>
  <si>
    <t>713-06</t>
  </si>
  <si>
    <t>Dod tepelně izol.trubice 25/9, polyetylén.se strukturou uzav.buněk</t>
  </si>
  <si>
    <t>998713202R00</t>
  </si>
  <si>
    <t>Přesun hmot pro izolace tepelné, výšky do 12 m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</si>
  <si>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</si>
  <si>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</si>
  <si>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</si>
  <si>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</si>
  <si>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</si>
  <si>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</si>
  <si>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</si>
  <si>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</si>
  <si>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</si>
  <si>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</si>
  <si>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</si>
  <si>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</si>
  <si>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</si>
  <si>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721-01</t>
  </si>
  <si>
    <t>Napojení na stávající potrubí kanalizace, (rozpojení stáv.potr.,vložení odbočky)</t>
  </si>
  <si>
    <t>soub</t>
  </si>
  <si>
    <t>721290123R00</t>
  </si>
  <si>
    <t>Zkouška těsnosti kanalizace kouřem DN 300</t>
  </si>
  <si>
    <t>998721202R00</t>
  </si>
  <si>
    <t>Přesun hmot pro vnitřní kanalizaci, výšky do 12 m</t>
  </si>
  <si>
    <t>722172411R00</t>
  </si>
  <si>
    <t>Potrubí z PPR, D 20 x 2,8 mm, PN 16, vč.zed.výpom.</t>
  </si>
  <si>
    <t>722172412R00</t>
  </si>
  <si>
    <t>Potrubí z PPR, D 25 x 3,5 mm, PN 16, vč.zed.výpom.</t>
  </si>
  <si>
    <t>722172413R00</t>
  </si>
  <si>
    <t>Potrubí z PPR, D 32 x 4,4 mm, PN 16, vč.zed.výpom.</t>
  </si>
  <si>
    <t>722172431R00</t>
  </si>
  <si>
    <t>Potrubí z PPR, D 20 x 3,4 mm, PN 20, vč.zed.výpom.</t>
  </si>
  <si>
    <t>722172432R00</t>
  </si>
  <si>
    <t>Potrubí z PPR, D 25 x 4,2 mm, PN 20, vč.zed.výpom.</t>
  </si>
  <si>
    <t>722229101R00</t>
  </si>
  <si>
    <t>Montáž vodovodních armatur,1závit, G 1/2</t>
  </si>
  <si>
    <t>722-01</t>
  </si>
  <si>
    <t>Dod vypouštěcí ventil DN10</t>
  </si>
  <si>
    <t>ks</t>
  </si>
  <si>
    <t>722239101R00</t>
  </si>
  <si>
    <t>Montáž vodovodních armatur 2závity, G 1/2</t>
  </si>
  <si>
    <t>722239102R00</t>
  </si>
  <si>
    <t>Montáž vodovodních armatur 2závity, G 3/4</t>
  </si>
  <si>
    <t>722239103R00</t>
  </si>
  <si>
    <t>Montáž vodovodních armatur 2závity, G 1</t>
  </si>
  <si>
    <t>722-02</t>
  </si>
  <si>
    <t>Dod ventil uzavírací přímý do plast.potr.PPR D20</t>
  </si>
  <si>
    <t>722-03</t>
  </si>
  <si>
    <t>Dod ventil uzavírací přímý do plast.potr.PPR D25</t>
  </si>
  <si>
    <t>722-04</t>
  </si>
  <si>
    <t>Dod ventil uzavírací přímý do plast.potr.PPR D32</t>
  </si>
  <si>
    <t>722-05</t>
  </si>
  <si>
    <t>Dod+mtz pojist,ventil se zpět.klapkou,3/4",600 kPa, pro el.ohřívač vody do 125l</t>
  </si>
  <si>
    <t>722220121R00</t>
  </si>
  <si>
    <t>Nástěnka K 247, pro baterii G 1/2</t>
  </si>
  <si>
    <t>pár</t>
  </si>
  <si>
    <t>722220111R00</t>
  </si>
  <si>
    <t>Nástěnka K 247, pro výtokový ventil G 1/2</t>
  </si>
  <si>
    <t>722-06</t>
  </si>
  <si>
    <t>Dod+mtz krycí dvířka 150x150mm, (uzav.ventil D32 ve zdivu)</t>
  </si>
  <si>
    <t>722-07</t>
  </si>
  <si>
    <t>Napojení na stávající rozvody vody, (el.ohřívače vody)</t>
  </si>
  <si>
    <t>722290226R00</t>
  </si>
  <si>
    <t>Zkouška tlaku potrubí do DN 50</t>
  </si>
  <si>
    <t>722290234R00</t>
  </si>
  <si>
    <t>Proplach a dezinfekce vodovod.potrubí DN 80</t>
  </si>
  <si>
    <t>998722202R00</t>
  </si>
  <si>
    <t>Přesun hmot pro vnitřní vodovod, výšky do 12 m</t>
  </si>
  <si>
    <t>725110811R00</t>
  </si>
  <si>
    <t>Demontáž klozetů splachovacích</t>
  </si>
  <si>
    <t>soubor</t>
  </si>
  <si>
    <t>725210821R00</t>
  </si>
  <si>
    <t>Demontáž umyvadel bez výtokových armatur</t>
  </si>
  <si>
    <t>725330840R00</t>
  </si>
  <si>
    <t>Demontáž výlevky ocelové nebo litinové</t>
  </si>
  <si>
    <t>725220851R00</t>
  </si>
  <si>
    <t>Demontáž sprch vaničky vč vybourání obezdezdívky</t>
  </si>
  <si>
    <t>725810811R00</t>
  </si>
  <si>
    <t>Demontáž ventilu výtokového nástěnného</t>
  </si>
  <si>
    <t>725820801R00</t>
  </si>
  <si>
    <t>Demontáž baterie nástěnné do G 3/4</t>
  </si>
  <si>
    <t>725840860R00</t>
  </si>
  <si>
    <t>Demontáž ramene sprchy</t>
  </si>
  <si>
    <t>725860811R00</t>
  </si>
  <si>
    <t>Demontáž uzávěrek zápachových jednoduchých</t>
  </si>
  <si>
    <t>725530811R00</t>
  </si>
  <si>
    <t>Demontáž, zásobník elektrický přepadový  12 l</t>
  </si>
  <si>
    <t>725530823R00</t>
  </si>
  <si>
    <t>Demontáž, zásobník elektrický tlakový  200 l</t>
  </si>
  <si>
    <t>725220001</t>
  </si>
  <si>
    <t>Demontáž podlah sprch vpusti</t>
  </si>
  <si>
    <t>725220002</t>
  </si>
  <si>
    <t>Demontáž připojovacího potrubí+armatur, elektrický zásobníkový ohřívač vody do 125l</t>
  </si>
  <si>
    <t>kpl</t>
  </si>
  <si>
    <t>725220003</t>
  </si>
  <si>
    <t>Zaslepení vývodu kanalizace DN50, (demontovaný dřez, sprch.vanička)</t>
  </si>
  <si>
    <t>725220004</t>
  </si>
  <si>
    <t>Zaslepení vývodu vody, (demontovaný dřez, sprch.vanička,ohřívač vody 80l)</t>
  </si>
  <si>
    <t>725219401R00</t>
  </si>
  <si>
    <t>Montáž umyvadel na šrouby do zdiva</t>
  </si>
  <si>
    <t>725219502R00</t>
  </si>
  <si>
    <t>Montáž polosloupu k umývadlu</t>
  </si>
  <si>
    <t>725-01</t>
  </si>
  <si>
    <t>Dod umývadlo bez otv.pro bat.,55cm, bílé</t>
  </si>
  <si>
    <t>725-02</t>
  </si>
  <si>
    <t>Dod umývadlo s 1 otv.pro bat.,55cm, bílé</t>
  </si>
  <si>
    <t>725-03</t>
  </si>
  <si>
    <t>Dod kryt na sifon pro umývadlo 55cm, bílý</t>
  </si>
  <si>
    <t>725-04</t>
  </si>
  <si>
    <t>Dod umývátko s 1 otv.pro bat., 40x31cm, bílé</t>
  </si>
  <si>
    <t>725119401R00</t>
  </si>
  <si>
    <t>Montáž předstěnových systémů pro zazdění</t>
  </si>
  <si>
    <t>725119306R00</t>
  </si>
  <si>
    <t>Montáž klozetu závěsného</t>
  </si>
  <si>
    <t>725-05</t>
  </si>
  <si>
    <t>Dod prvek pro záv.WC,nádržka do stěny,pro obezdění, ovládání zepředu</t>
  </si>
  <si>
    <t>725-06</t>
  </si>
  <si>
    <t>Dod ovládací tlačítko 2-pol.splachování,plast,bílé</t>
  </si>
  <si>
    <t>725-07</t>
  </si>
  <si>
    <t>Dod závěsný klozet,hluboké splach.,barva bílá</t>
  </si>
  <si>
    <t>725-08</t>
  </si>
  <si>
    <t>Dod WC sedátko s poklopem,duroplastové, bílé, pro závěsné WC</t>
  </si>
  <si>
    <t>725119205R00</t>
  </si>
  <si>
    <t>Montáž klozetových mís normálních</t>
  </si>
  <si>
    <t>725119105R00</t>
  </si>
  <si>
    <t>Montáž splachovacích nádrží vysokopoložených</t>
  </si>
  <si>
    <t>725-09</t>
  </si>
  <si>
    <t>Dod samostat.stojící klozet,výška sedu 40cm,bílý, vodor.odpad.,hluboké splach.</t>
  </si>
  <si>
    <t>725-10</t>
  </si>
  <si>
    <t>Dod WC sedátko s poklopem, doruplastové,bílé, pro samost.stoj.klozet,výška sedu 40cm</t>
  </si>
  <si>
    <t>725-11</t>
  </si>
  <si>
    <t>Dod samostat.stojící klozet,výška sedu 45cm,bílý, vodor.odpad.,ploché splach.</t>
  </si>
  <si>
    <t>725-12</t>
  </si>
  <si>
    <t>Dod WC sedátko s poklopem, doruplastové,bílé, pro samost.stoj.klozet,výška sedu 45cm</t>
  </si>
  <si>
    <t>725-13</t>
  </si>
  <si>
    <t>DOD plast.nádr.vysokopol.,pro samost.stoj.klozet, boční přívod vody,dvojč.splach.,barva bílá</t>
  </si>
  <si>
    <t>725-14</t>
  </si>
  <si>
    <t>Dod propoj.souprava mezi splach.nádržkou, a klozetem (potrubí, koleno)</t>
  </si>
  <si>
    <t>725249102R00</t>
  </si>
  <si>
    <t>Montáž sprchových vaniček,žlábků</t>
  </si>
  <si>
    <t>725-15</t>
  </si>
  <si>
    <t>Dod sprchový žlab</t>
  </si>
  <si>
    <t>POP</t>
  </si>
  <si>
    <t>límcem ke stěně, materiál žlabu nerez tl.2mm, včetně sifonu,</t>
  </si>
  <si>
    <t>materiál sifonu polypropylen, průtok 35l/min, vodorovný odtok 40mm,</t>
  </si>
  <si>
    <t>celková stavební výška = 70-95mm, stavební délka = 1010mm,</t>
  </si>
  <si>
    <t>stavební rozměry roštu délka=950mm, šířka=60 mm</t>
  </si>
  <si>
    <t>725-16</t>
  </si>
  <si>
    <t>Dod rošt pro podlah.žlab, nerez, délka=950mm, šířka=60mm</t>
  </si>
  <si>
    <t>725-17</t>
  </si>
  <si>
    <t>Dod sprch.vanička plochá,akrylátová,výška=40mm, čtvercová 900x900m, vč.nožiček</t>
  </si>
  <si>
    <t>725-18</t>
  </si>
  <si>
    <t>Dod+mtz odpadní souprava pro nízkou sprch.vaničku , vodor.odtok, krytka chrom</t>
  </si>
  <si>
    <t>Montáž výlevky nástěnné</t>
  </si>
  <si>
    <t>725-19</t>
  </si>
  <si>
    <t>Dod výlevky plastová nástěnná 495x345x155mm, vč.sklop.mřížky,vč.přepad.soupr. a odp.ventilu</t>
  </si>
  <si>
    <t>725829202R00</t>
  </si>
  <si>
    <t>Montáž baterie umyv.a dřezové nástěnné</t>
  </si>
  <si>
    <t>725829301R00</t>
  </si>
  <si>
    <t>Montáž baterie umyv.a dřezové stojánkové</t>
  </si>
  <si>
    <t>725-20</t>
  </si>
  <si>
    <t>Dod umyvadlová nástěnná mísící pák.baterie</t>
  </si>
  <si>
    <t>725-21</t>
  </si>
  <si>
    <t>Dod umyvadlová stojánk. mísící pák.baterie, bez výpusti</t>
  </si>
  <si>
    <t>725-22</t>
  </si>
  <si>
    <t>Dod dřezová nástěnná mísící pák.baterie</t>
  </si>
  <si>
    <t>725-23</t>
  </si>
  <si>
    <t>Dod dřezová stojánková mísící pák.baterie, bez výpusti</t>
  </si>
  <si>
    <t>725849200R00</t>
  </si>
  <si>
    <t>Montáž baterií sprchových, nastavitelná výška</t>
  </si>
  <si>
    <t>725849302R00</t>
  </si>
  <si>
    <t>Montáž držáku sprchy</t>
  </si>
  <si>
    <t>725-24</t>
  </si>
  <si>
    <t>Dod sprchová nástěnná mísící pák.baterie, bez sprch.sady</t>
  </si>
  <si>
    <t>725-25</t>
  </si>
  <si>
    <t>Dod sprchová sada (sprch.tyč+hadice+růžice)</t>
  </si>
  <si>
    <t>725810402R00</t>
  </si>
  <si>
    <t>Ventil rohový bez přípoj. trubičky G 1/2</t>
  </si>
  <si>
    <t>725869204R00</t>
  </si>
  <si>
    <t>Montáž uzávěrek zápach.jednoduchý D 40</t>
  </si>
  <si>
    <t>725-26</t>
  </si>
  <si>
    <t>Dod lahvový záp.uzávěr umývadlový DN40, plast</t>
  </si>
  <si>
    <t>725-27</t>
  </si>
  <si>
    <t>Dod umyvadlový sifon chromovaná ABS, stavitelný</t>
  </si>
  <si>
    <t>725-28</t>
  </si>
  <si>
    <t xml:space="preserve">Dod odapdní ventil umyvadlový 5/4", chrom </t>
  </si>
  <si>
    <t>725-29</t>
  </si>
  <si>
    <t>Dod dřezová zápach.uzávěrka DN50, plast</t>
  </si>
  <si>
    <t>725-30</t>
  </si>
  <si>
    <t>Dod dřezový odpadní ventil s přepadem, chrom</t>
  </si>
  <si>
    <t>725-31</t>
  </si>
  <si>
    <t>Dod kalich pro úkapy se záp.uzáv. a s příd.uzáv., (kuličkou)proti zápachu pro suchý stav, DN40</t>
  </si>
  <si>
    <t>725539102R00</t>
  </si>
  <si>
    <t>Montáž elektr.ohřívačů, ostatní typy  80 l</t>
  </si>
  <si>
    <t>725539103R00</t>
  </si>
  <si>
    <t>Montáž elektr.ohřívačů, ostatní typy  125 l</t>
  </si>
  <si>
    <t>725-32</t>
  </si>
  <si>
    <t>Dod el.závěsný ohřívač vody, svislá montáž, válec,, objem 80 l, elekro 2,2 kW</t>
  </si>
  <si>
    <t>725-33</t>
  </si>
  <si>
    <t>Dod el.závěsný ohřívač vody, svislá montáž, válec,, objem 125 l, elekro 2,2 kW</t>
  </si>
  <si>
    <t>725-34</t>
  </si>
  <si>
    <t>Dod el.závěsný ohřívač vody</t>
  </si>
  <si>
    <t>Závěsný elektrický ohřívač vody, svislá montáž, objem 98 l, elektro 2,0 kW</t>
  </si>
  <si>
    <t>ploché provedení, výška = 1552 mm, šířka = 523 mm, hloubka = 318 mm</t>
  </si>
  <si>
    <t>998725202R00</t>
  </si>
  <si>
    <t>Přesun hmot pro zařizovací předměty, výšky do 12 m</t>
  </si>
  <si>
    <t>733163102R00</t>
  </si>
  <si>
    <t>Potrubí z měděných trubek vytápění D 15 x 1,0 mm</t>
  </si>
  <si>
    <t>733-01</t>
  </si>
  <si>
    <t>Napojení na stáv.rozvody UT</t>
  </si>
  <si>
    <t>733190106R00</t>
  </si>
  <si>
    <t>Tlaková zkouška potrubí  DN 32</t>
  </si>
  <si>
    <t>998733203R00</t>
  </si>
  <si>
    <t>Přesun hmot pro rozvody potrubí, výšky do 24 m</t>
  </si>
  <si>
    <t>734200831R00</t>
  </si>
  <si>
    <t>Demontáž armatur se 3závity do G 1/2, (výměna stáv.ventilů)</t>
  </si>
  <si>
    <t>734200812R00</t>
  </si>
  <si>
    <t>Demontáž armatur s 1závitem do G 1, (výměna sáv.ventilů)</t>
  </si>
  <si>
    <t>734209123R00</t>
  </si>
  <si>
    <t>Montáž armatur závitových,se 3závity, G 1/2, (výměna stáv.ventilů)</t>
  </si>
  <si>
    <t>734209105R00</t>
  </si>
  <si>
    <t>Montáž armatur závitových,s 1závitem, G 1, (výměna stáv.ventilů)</t>
  </si>
  <si>
    <t>734200001</t>
  </si>
  <si>
    <t>Dod termostat.rad.ventil přímý+termostat.rad., hlavice kapalin. (výměna stáv.ventilů)</t>
  </si>
  <si>
    <t>734200002</t>
  </si>
  <si>
    <t>Vypuštění soustavy UT+napuštění, +odvzdušnění</t>
  </si>
  <si>
    <t>734200003</t>
  </si>
  <si>
    <t>Pomocné lešení</t>
  </si>
  <si>
    <t>Montáž armatur závitových,se 3závity, G 1/2</t>
  </si>
  <si>
    <t>Montáž armatur závitových,s 1závitem, G 1</t>
  </si>
  <si>
    <t>734-01</t>
  </si>
  <si>
    <t>Dod termostat.rad ventil přímý 1/2"x16, připojení na měď</t>
  </si>
  <si>
    <t>734-02</t>
  </si>
  <si>
    <t>Dod radiátor.regul.šroubení přímé 1/2"x16, připojení na měď</t>
  </si>
  <si>
    <t>734-03</t>
  </si>
  <si>
    <t>Dod termostat.rad.hlavice kapalinová</t>
  </si>
  <si>
    <t>998734203R00</t>
  </si>
  <si>
    <t>Přesun hmot pro armatury, výšky do 24 m</t>
  </si>
  <si>
    <t>735000912R00</t>
  </si>
  <si>
    <t>Vyregulování ventilů s termost.ovládáním</t>
  </si>
  <si>
    <t>735158220R00</t>
  </si>
  <si>
    <t>Tlakové zkoušky panelových těles 2řadých</t>
  </si>
  <si>
    <t>735156689R00</t>
  </si>
  <si>
    <t>Otopná tělesa panelová 22 900/1400, boční připojen</t>
  </si>
  <si>
    <t>998735202R00</t>
  </si>
  <si>
    <t>Přesun hmot pro otopná tělesa, výšky do 12 m</t>
  </si>
  <si>
    <t>783424340R00</t>
  </si>
  <si>
    <t>Nátěr syntet. potrubí do DN 50 mm  Z+2x +1x email</t>
  </si>
  <si>
    <t>Nátěr syntet. potrubí do DN 50 mm  Z+2x +1x email, (oprava nátěru-výměna ventilů)</t>
  </si>
  <si>
    <t>01</t>
  </si>
  <si>
    <t>Mimostaveništní doprava</t>
  </si>
  <si>
    <t>POL99_0</t>
  </si>
  <si>
    <t>02</t>
  </si>
  <si>
    <t>Provozní vlivy</t>
  </si>
  <si>
    <t>100-01</t>
  </si>
  <si>
    <t>Nepředvídané práce</t>
  </si>
  <si>
    <t>hod</t>
  </si>
  <si>
    <t>Podlahový žlab s okrajem pro perforovaný rošt a s nastavitelným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</si>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</sst>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53" xfId="0" applyNumberFormat="1" applyFont="1" applyFill="1" applyBorder="1" applyAlignment="1">
      <alignment horizontal="center"/>
    </xf>
    <xf numFmtId="4" fontId="7" fillId="5" borderId="48" xfId="0" applyNumberFormat="1" applyFont="1" applyFill="1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KBOX\zakazky2019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81" t="s">
        <v>40</v>
      </c>
      <c r="C2" s="82"/>
      <c r="D2" s="213" t="s">
        <v>46</v>
      </c>
      <c r="E2" s="214"/>
      <c r="F2" s="214"/>
      <c r="G2" s="214"/>
      <c r="H2" s="214"/>
      <c r="I2" s="214"/>
      <c r="J2" s="215"/>
      <c r="O2" s="2"/>
    </row>
    <row r="3" spans="1:15" ht="23.25" customHeight="1" x14ac:dyDescent="0.2">
      <c r="A3" s="4"/>
      <c r="B3" s="83" t="s">
        <v>45</v>
      </c>
      <c r="C3" s="84"/>
      <c r="D3" s="241" t="s">
        <v>43</v>
      </c>
      <c r="E3" s="242"/>
      <c r="F3" s="242"/>
      <c r="G3" s="242"/>
      <c r="H3" s="242"/>
      <c r="I3" s="242"/>
      <c r="J3" s="24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/>
      <c r="E11" s="220"/>
      <c r="F11" s="220"/>
      <c r="G11" s="22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9"/>
      <c r="E12" s="239"/>
      <c r="F12" s="239"/>
      <c r="G12" s="23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0"/>
      <c r="E13" s="240"/>
      <c r="F13" s="240"/>
      <c r="G13" s="24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37"/>
      <c r="H15" s="237"/>
      <c r="I15" s="237" t="s">
        <v>28</v>
      </c>
      <c r="J15" s="238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6"/>
      <c r="F16" s="217"/>
      <c r="G16" s="216"/>
      <c r="H16" s="217"/>
      <c r="I16" s="216">
        <f>SUMIF(F47:F56,A16,I47:I56)+SUMIF(F47:F56,"PSU",I47:I56)</f>
        <v>0</v>
      </c>
      <c r="J16" s="218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6"/>
      <c r="F17" s="217"/>
      <c r="G17" s="216"/>
      <c r="H17" s="217"/>
      <c r="I17" s="216">
        <f>SUMIF(F47:F56,A17,I47:I56)</f>
        <v>0</v>
      </c>
      <c r="J17" s="218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6"/>
      <c r="F18" s="217"/>
      <c r="G18" s="216"/>
      <c r="H18" s="217"/>
      <c r="I18" s="216">
        <f>SUMIF(F47:F56,A18,I47:I56)</f>
        <v>0</v>
      </c>
      <c r="J18" s="218"/>
    </row>
    <row r="19" spans="1:10" ht="23.25" customHeight="1" x14ac:dyDescent="0.2">
      <c r="A19" s="141" t="s">
        <v>68</v>
      </c>
      <c r="B19" s="142" t="s">
        <v>26</v>
      </c>
      <c r="C19" s="58"/>
      <c r="D19" s="59"/>
      <c r="E19" s="216"/>
      <c r="F19" s="217"/>
      <c r="G19" s="216"/>
      <c r="H19" s="217"/>
      <c r="I19" s="216">
        <f>SUMIF(F47:F56,A19,I47:I56)</f>
        <v>0</v>
      </c>
      <c r="J19" s="218"/>
    </row>
    <row r="20" spans="1:10" ht="23.25" customHeight="1" x14ac:dyDescent="0.2">
      <c r="A20" s="141" t="s">
        <v>71</v>
      </c>
      <c r="B20" s="142" t="s">
        <v>27</v>
      </c>
      <c r="C20" s="58"/>
      <c r="D20" s="59"/>
      <c r="E20" s="216"/>
      <c r="F20" s="217"/>
      <c r="G20" s="216"/>
      <c r="H20" s="217"/>
      <c r="I20" s="216">
        <f>SUMIF(F47:F56,A20,I47:I56)</f>
        <v>0</v>
      </c>
      <c r="J20" s="218"/>
    </row>
    <row r="21" spans="1:10" ht="23.25" customHeight="1" x14ac:dyDescent="0.2">
      <c r="A21" s="4"/>
      <c r="B21" s="74" t="s">
        <v>28</v>
      </c>
      <c r="C21" s="75"/>
      <c r="D21" s="76"/>
      <c r="E21" s="226"/>
      <c r="F21" s="235"/>
      <c r="G21" s="226"/>
      <c r="H21" s="235"/>
      <c r="I21" s="226">
        <f>SUM(I16:J20)</f>
        <v>0</v>
      </c>
      <c r="J21" s="22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4">
        <f>SUM(I21)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2">
        <f>ZakladDPHSni*SazbaDPH1/100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4"/>
      <c r="H25" s="225"/>
      <c r="I25" s="22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1"/>
      <c r="H26" s="232"/>
      <c r="I26" s="23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4">
        <f>ZakladDPHSni+DPHSni+ZakladDPHZakl+DPHZakl+Zaokrouhleni</f>
        <v>0</v>
      </c>
      <c r="H29" s="234"/>
      <c r="I29" s="234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1" t="s">
        <v>2</v>
      </c>
      <c r="E35" s="22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04" t="s">
        <v>46</v>
      </c>
      <c r="D39" s="205"/>
      <c r="E39" s="205"/>
      <c r="F39" s="108">
        <f>'Rozpočet Pol'!AC154</f>
        <v>0</v>
      </c>
      <c r="G39" s="109">
        <f>'Rozpočet Pol'!AD154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6" t="s">
        <v>48</v>
      </c>
      <c r="C40" s="207"/>
      <c r="D40" s="207"/>
      <c r="E40" s="20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09" t="s">
        <v>28</v>
      </c>
      <c r="J46" s="209"/>
    </row>
    <row r="47" spans="1:10" ht="25.5" customHeight="1" x14ac:dyDescent="0.2">
      <c r="A47" s="122"/>
      <c r="B47" s="130" t="s">
        <v>52</v>
      </c>
      <c r="C47" s="211" t="s">
        <v>53</v>
      </c>
      <c r="D47" s="212"/>
      <c r="E47" s="212"/>
      <c r="F47" s="132" t="s">
        <v>24</v>
      </c>
      <c r="G47" s="133"/>
      <c r="H47" s="133"/>
      <c r="I47" s="210">
        <f>'Rozpočet Pol'!G8</f>
        <v>0</v>
      </c>
      <c r="J47" s="210"/>
    </row>
    <row r="48" spans="1:10" ht="25.5" customHeight="1" x14ac:dyDescent="0.2">
      <c r="A48" s="122"/>
      <c r="B48" s="124" t="s">
        <v>54</v>
      </c>
      <c r="C48" s="197" t="s">
        <v>55</v>
      </c>
      <c r="D48" s="198"/>
      <c r="E48" s="198"/>
      <c r="F48" s="134" t="s">
        <v>24</v>
      </c>
      <c r="G48" s="135"/>
      <c r="H48" s="135"/>
      <c r="I48" s="196">
        <f>'Rozpočet Pol'!G16</f>
        <v>0</v>
      </c>
      <c r="J48" s="196"/>
    </row>
    <row r="49" spans="1:10" ht="25.5" customHeight="1" x14ac:dyDescent="0.2">
      <c r="A49" s="122"/>
      <c r="B49" s="124" t="s">
        <v>56</v>
      </c>
      <c r="C49" s="197" t="s">
        <v>57</v>
      </c>
      <c r="D49" s="198"/>
      <c r="E49" s="198"/>
      <c r="F49" s="134" t="s">
        <v>24</v>
      </c>
      <c r="G49" s="135"/>
      <c r="H49" s="135"/>
      <c r="I49" s="196">
        <f>'Rozpočet Pol'!G26</f>
        <v>0</v>
      </c>
      <c r="J49" s="196"/>
    </row>
    <row r="50" spans="1:10" ht="25.5" customHeight="1" x14ac:dyDescent="0.2">
      <c r="A50" s="122"/>
      <c r="B50" s="124" t="s">
        <v>58</v>
      </c>
      <c r="C50" s="197" t="s">
        <v>59</v>
      </c>
      <c r="D50" s="198"/>
      <c r="E50" s="198"/>
      <c r="F50" s="134" t="s">
        <v>24</v>
      </c>
      <c r="G50" s="135"/>
      <c r="H50" s="135"/>
      <c r="I50" s="196">
        <f>'Rozpočet Pol'!G48</f>
        <v>0</v>
      </c>
      <c r="J50" s="196"/>
    </row>
    <row r="51" spans="1:10" ht="25.5" customHeight="1" x14ac:dyDescent="0.2">
      <c r="A51" s="122"/>
      <c r="B51" s="124" t="s">
        <v>60</v>
      </c>
      <c r="C51" s="197" t="s">
        <v>61</v>
      </c>
      <c r="D51" s="198"/>
      <c r="E51" s="198"/>
      <c r="F51" s="134" t="s">
        <v>24</v>
      </c>
      <c r="G51" s="135"/>
      <c r="H51" s="135"/>
      <c r="I51" s="196">
        <f>'Rozpočet Pol'!G121</f>
        <v>0</v>
      </c>
      <c r="J51" s="196"/>
    </row>
    <row r="52" spans="1:10" ht="25.5" customHeight="1" x14ac:dyDescent="0.2">
      <c r="A52" s="122"/>
      <c r="B52" s="124" t="s">
        <v>62</v>
      </c>
      <c r="C52" s="197" t="s">
        <v>63</v>
      </c>
      <c r="D52" s="198"/>
      <c r="E52" s="198"/>
      <c r="F52" s="134" t="s">
        <v>24</v>
      </c>
      <c r="G52" s="135"/>
      <c r="H52" s="135"/>
      <c r="I52" s="196">
        <f>'Rozpočet Pol'!G126</f>
        <v>0</v>
      </c>
      <c r="J52" s="196"/>
    </row>
    <row r="53" spans="1:10" ht="25.5" customHeight="1" x14ac:dyDescent="0.2">
      <c r="A53" s="122"/>
      <c r="B53" s="124" t="s">
        <v>64</v>
      </c>
      <c r="C53" s="197" t="s">
        <v>65</v>
      </c>
      <c r="D53" s="198"/>
      <c r="E53" s="198"/>
      <c r="F53" s="134" t="s">
        <v>24</v>
      </c>
      <c r="G53" s="135"/>
      <c r="H53" s="135"/>
      <c r="I53" s="196">
        <f>'Rozpočet Pol'!G140</f>
        <v>0</v>
      </c>
      <c r="J53" s="196"/>
    </row>
    <row r="54" spans="1:10" ht="25.5" customHeight="1" x14ac:dyDescent="0.2">
      <c r="A54" s="122"/>
      <c r="B54" s="124" t="s">
        <v>66</v>
      </c>
      <c r="C54" s="197" t="s">
        <v>67</v>
      </c>
      <c r="D54" s="198"/>
      <c r="E54" s="198"/>
      <c r="F54" s="134" t="s">
        <v>24</v>
      </c>
      <c r="G54" s="135"/>
      <c r="H54" s="135"/>
      <c r="I54" s="196">
        <f>'Rozpočet Pol'!G145</f>
        <v>0</v>
      </c>
      <c r="J54" s="196"/>
    </row>
    <row r="55" spans="1:10" ht="25.5" customHeight="1" x14ac:dyDescent="0.2">
      <c r="A55" s="122"/>
      <c r="B55" s="124" t="s">
        <v>68</v>
      </c>
      <c r="C55" s="197" t="s">
        <v>26</v>
      </c>
      <c r="D55" s="198"/>
      <c r="E55" s="198"/>
      <c r="F55" s="134" t="s">
        <v>68</v>
      </c>
      <c r="G55" s="135"/>
      <c r="H55" s="135"/>
      <c r="I55" s="196">
        <f>'Rozpočet Pol'!G148</f>
        <v>0</v>
      </c>
      <c r="J55" s="196"/>
    </row>
    <row r="56" spans="1:10" ht="25.5" customHeight="1" x14ac:dyDescent="0.2">
      <c r="A56" s="122"/>
      <c r="B56" s="131" t="s">
        <v>69</v>
      </c>
      <c r="C56" s="200" t="s">
        <v>70</v>
      </c>
      <c r="D56" s="201"/>
      <c r="E56" s="201"/>
      <c r="F56" s="136" t="s">
        <v>23</v>
      </c>
      <c r="G56" s="137"/>
      <c r="H56" s="137"/>
      <c r="I56" s="199">
        <f>'Rozpočet Pol'!G151</f>
        <v>0</v>
      </c>
      <c r="J56" s="199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38"/>
      <c r="G57" s="139"/>
      <c r="H57" s="139"/>
      <c r="I57" s="202">
        <f>SUM(I47:I56)</f>
        <v>0</v>
      </c>
      <c r="J57" s="203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9" t="s">
        <v>41</v>
      </c>
      <c r="B2" s="78"/>
      <c r="C2" s="246"/>
      <c r="D2" s="246"/>
      <c r="E2" s="246"/>
      <c r="F2" s="246"/>
      <c r="G2" s="247"/>
    </row>
    <row r="3" spans="1:7" ht="24.95" hidden="1" customHeight="1" x14ac:dyDescent="0.2">
      <c r="A3" s="79" t="s">
        <v>7</v>
      </c>
      <c r="B3" s="78"/>
      <c r="C3" s="246"/>
      <c r="D3" s="246"/>
      <c r="E3" s="246"/>
      <c r="F3" s="246"/>
      <c r="G3" s="247"/>
    </row>
    <row r="4" spans="1:7" ht="24.95" hidden="1" customHeight="1" x14ac:dyDescent="0.2">
      <c r="A4" s="79" t="s">
        <v>8</v>
      </c>
      <c r="B4" s="78"/>
      <c r="C4" s="246"/>
      <c r="D4" s="246"/>
      <c r="E4" s="246"/>
      <c r="F4" s="246"/>
      <c r="G4" s="24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4"/>
  <sheetViews>
    <sheetView topLeftCell="A118" workbookViewId="0">
      <selection activeCell="E150" sqref="E15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73</v>
      </c>
    </row>
    <row r="2" spans="1:60" ht="25.15" customHeight="1" x14ac:dyDescent="0.2">
      <c r="A2" s="145" t="s">
        <v>72</v>
      </c>
      <c r="B2" s="143"/>
      <c r="C2" s="268" t="s">
        <v>46</v>
      </c>
      <c r="D2" s="269"/>
      <c r="E2" s="269"/>
      <c r="F2" s="269"/>
      <c r="G2" s="270"/>
      <c r="AE2" t="s">
        <v>74</v>
      </c>
    </row>
    <row r="3" spans="1:60" ht="25.15" customHeight="1" x14ac:dyDescent="0.2">
      <c r="A3" s="146" t="s">
        <v>7</v>
      </c>
      <c r="B3" s="144"/>
      <c r="C3" s="271" t="s">
        <v>43</v>
      </c>
      <c r="D3" s="272"/>
      <c r="E3" s="272"/>
      <c r="F3" s="272"/>
      <c r="G3" s="273"/>
      <c r="AE3" t="s">
        <v>75</v>
      </c>
    </row>
    <row r="4" spans="1:60" ht="25.15" hidden="1" customHeight="1" x14ac:dyDescent="0.2">
      <c r="A4" s="146" t="s">
        <v>8</v>
      </c>
      <c r="B4" s="144"/>
      <c r="C4" s="271"/>
      <c r="D4" s="272"/>
      <c r="E4" s="272"/>
      <c r="F4" s="272"/>
      <c r="G4" s="273"/>
      <c r="AE4" t="s">
        <v>76</v>
      </c>
    </row>
    <row r="5" spans="1:60" hidden="1" x14ac:dyDescent="0.2">
      <c r="A5" s="147" t="s">
        <v>77</v>
      </c>
      <c r="B5" s="148"/>
      <c r="C5" s="149"/>
      <c r="D5" s="150"/>
      <c r="E5" s="150"/>
      <c r="F5" s="150"/>
      <c r="G5" s="151"/>
      <c r="AE5" t="s">
        <v>78</v>
      </c>
    </row>
    <row r="7" spans="1:60" ht="38.25" x14ac:dyDescent="0.2">
      <c r="A7" s="157" t="s">
        <v>79</v>
      </c>
      <c r="B7" s="158" t="s">
        <v>80</v>
      </c>
      <c r="C7" s="158" t="s">
        <v>81</v>
      </c>
      <c r="D7" s="157" t="s">
        <v>82</v>
      </c>
      <c r="E7" s="157" t="s">
        <v>83</v>
      </c>
      <c r="F7" s="152" t="s">
        <v>84</v>
      </c>
      <c r="G7" s="172" t="s">
        <v>28</v>
      </c>
      <c r="H7" s="173" t="s">
        <v>29</v>
      </c>
      <c r="I7" s="173" t="s">
        <v>85</v>
      </c>
      <c r="J7" s="173" t="s">
        <v>30</v>
      </c>
      <c r="K7" s="173" t="s">
        <v>86</v>
      </c>
      <c r="L7" s="173" t="s">
        <v>87</v>
      </c>
      <c r="M7" s="173" t="s">
        <v>88</v>
      </c>
      <c r="N7" s="173" t="s">
        <v>89</v>
      </c>
      <c r="O7" s="173" t="s">
        <v>90</v>
      </c>
      <c r="P7" s="173" t="s">
        <v>91</v>
      </c>
      <c r="Q7" s="173" t="s">
        <v>92</v>
      </c>
      <c r="R7" s="173" t="s">
        <v>93</v>
      </c>
      <c r="S7" s="173" t="s">
        <v>94</v>
      </c>
      <c r="T7" s="173" t="s">
        <v>95</v>
      </c>
      <c r="U7" s="160" t="s">
        <v>96</v>
      </c>
    </row>
    <row r="8" spans="1:60" x14ac:dyDescent="0.2">
      <c r="A8" s="174" t="s">
        <v>97</v>
      </c>
      <c r="B8" s="175" t="s">
        <v>52</v>
      </c>
      <c r="C8" s="176" t="s">
        <v>53</v>
      </c>
      <c r="D8" s="159"/>
      <c r="E8" s="177"/>
      <c r="F8" s="178"/>
      <c r="G8" s="178">
        <f>SUMIF(AE9:AE15,"&lt;&gt;NOR",G9:G15)</f>
        <v>0</v>
      </c>
      <c r="H8" s="178"/>
      <c r="I8" s="178">
        <f>SUM(I9:I15)</f>
        <v>0</v>
      </c>
      <c r="J8" s="178"/>
      <c r="K8" s="178">
        <f>SUM(K9:K15)</f>
        <v>0</v>
      </c>
      <c r="L8" s="178"/>
      <c r="M8" s="178">
        <f>SUM(M9:M15)</f>
        <v>0</v>
      </c>
      <c r="N8" s="159"/>
      <c r="O8" s="159">
        <f>SUM(O9:O15)</f>
        <v>0</v>
      </c>
      <c r="P8" s="159"/>
      <c r="Q8" s="159">
        <f>SUM(Q9:Q15)</f>
        <v>0</v>
      </c>
      <c r="R8" s="159"/>
      <c r="S8" s="159"/>
      <c r="T8" s="174"/>
      <c r="U8" s="159">
        <f>SUM(U9:U15)</f>
        <v>0</v>
      </c>
      <c r="AE8" t="s">
        <v>98</v>
      </c>
    </row>
    <row r="9" spans="1:60" outlineLevel="1" x14ac:dyDescent="0.2">
      <c r="A9" s="154">
        <v>1</v>
      </c>
      <c r="B9" s="161" t="s">
        <v>99</v>
      </c>
      <c r="C9" s="190" t="s">
        <v>100</v>
      </c>
      <c r="D9" s="163" t="s">
        <v>101</v>
      </c>
      <c r="E9" s="167">
        <v>101</v>
      </c>
      <c r="F9" s="169">
        <v>0</v>
      </c>
      <c r="G9" s="170">
        <f t="shared" ref="G9:G15" si="0">ROUND(E9*F9,2)</f>
        <v>0</v>
      </c>
      <c r="H9" s="169"/>
      <c r="I9" s="170">
        <f t="shared" ref="I9:I15" si="1">ROUND(E9*H9,2)</f>
        <v>0</v>
      </c>
      <c r="J9" s="169"/>
      <c r="K9" s="170">
        <f t="shared" ref="K9:K15" si="2">ROUND(E9*J9,2)</f>
        <v>0</v>
      </c>
      <c r="L9" s="170">
        <v>21</v>
      </c>
      <c r="M9" s="170">
        <f t="shared" ref="M9:M15" si="3">G9*(1+L9/100)</f>
        <v>0</v>
      </c>
      <c r="N9" s="163">
        <v>0</v>
      </c>
      <c r="O9" s="163">
        <f t="shared" ref="O9:O15" si="4">ROUND(E9*N9,5)</f>
        <v>0</v>
      </c>
      <c r="P9" s="163">
        <v>0</v>
      </c>
      <c r="Q9" s="163">
        <f t="shared" ref="Q9:Q15" si="5">ROUND(E9*P9,5)</f>
        <v>0</v>
      </c>
      <c r="R9" s="163"/>
      <c r="S9" s="163"/>
      <c r="T9" s="164">
        <v>0</v>
      </c>
      <c r="U9" s="163">
        <f t="shared" ref="U9:U15" si="6"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1" t="s">
        <v>103</v>
      </c>
      <c r="C10" s="190" t="s">
        <v>104</v>
      </c>
      <c r="D10" s="163" t="s">
        <v>101</v>
      </c>
      <c r="E10" s="167">
        <v>26</v>
      </c>
      <c r="F10" s="169">
        <v>0</v>
      </c>
      <c r="G10" s="170">
        <f t="shared" si="0"/>
        <v>0</v>
      </c>
      <c r="H10" s="169"/>
      <c r="I10" s="170">
        <f t="shared" si="1"/>
        <v>0</v>
      </c>
      <c r="J10" s="169"/>
      <c r="K10" s="170">
        <f t="shared" si="2"/>
        <v>0</v>
      </c>
      <c r="L10" s="170">
        <v>21</v>
      </c>
      <c r="M10" s="170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0</v>
      </c>
      <c r="U10" s="163">
        <f t="shared" si="6"/>
        <v>0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1" t="s">
        <v>105</v>
      </c>
      <c r="C11" s="190" t="s">
        <v>106</v>
      </c>
      <c r="D11" s="163" t="s">
        <v>101</v>
      </c>
      <c r="E11" s="167">
        <v>25</v>
      </c>
      <c r="F11" s="169">
        <v>0</v>
      </c>
      <c r="G11" s="170">
        <f t="shared" si="0"/>
        <v>0</v>
      </c>
      <c r="H11" s="169"/>
      <c r="I11" s="170">
        <f t="shared" si="1"/>
        <v>0</v>
      </c>
      <c r="J11" s="169"/>
      <c r="K11" s="170">
        <f t="shared" si="2"/>
        <v>0</v>
      </c>
      <c r="L11" s="170">
        <v>21</v>
      </c>
      <c r="M11" s="170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0</v>
      </c>
      <c r="U11" s="163">
        <f t="shared" si="6"/>
        <v>0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1" t="s">
        <v>107</v>
      </c>
      <c r="C12" s="190" t="s">
        <v>108</v>
      </c>
      <c r="D12" s="163" t="s">
        <v>101</v>
      </c>
      <c r="E12" s="167">
        <v>4</v>
      </c>
      <c r="F12" s="169">
        <v>0</v>
      </c>
      <c r="G12" s="170">
        <f t="shared" si="0"/>
        <v>0</v>
      </c>
      <c r="H12" s="169"/>
      <c r="I12" s="170">
        <f t="shared" si="1"/>
        <v>0</v>
      </c>
      <c r="J12" s="169"/>
      <c r="K12" s="170">
        <f t="shared" si="2"/>
        <v>0</v>
      </c>
      <c r="L12" s="170">
        <v>21</v>
      </c>
      <c r="M12" s="170">
        <f t="shared" si="3"/>
        <v>0</v>
      </c>
      <c r="N12" s="163">
        <v>0</v>
      </c>
      <c r="O12" s="163">
        <f t="shared" si="4"/>
        <v>0</v>
      </c>
      <c r="P12" s="163">
        <v>0</v>
      </c>
      <c r="Q12" s="163">
        <f t="shared" si="5"/>
        <v>0</v>
      </c>
      <c r="R12" s="163"/>
      <c r="S12" s="163"/>
      <c r="T12" s="164">
        <v>0</v>
      </c>
      <c r="U12" s="163">
        <f t="shared" si="6"/>
        <v>0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5</v>
      </c>
      <c r="B13" s="161" t="s">
        <v>109</v>
      </c>
      <c r="C13" s="190" t="s">
        <v>110</v>
      </c>
      <c r="D13" s="163" t="s">
        <v>101</v>
      </c>
      <c r="E13" s="167">
        <v>22</v>
      </c>
      <c r="F13" s="169">
        <v>0</v>
      </c>
      <c r="G13" s="170">
        <f t="shared" si="0"/>
        <v>0</v>
      </c>
      <c r="H13" s="169"/>
      <c r="I13" s="170">
        <f t="shared" si="1"/>
        <v>0</v>
      </c>
      <c r="J13" s="169"/>
      <c r="K13" s="170">
        <f t="shared" si="2"/>
        <v>0</v>
      </c>
      <c r="L13" s="170">
        <v>21</v>
      </c>
      <c r="M13" s="170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0</v>
      </c>
      <c r="U13" s="163">
        <f t="shared" si="6"/>
        <v>0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6</v>
      </c>
      <c r="B14" s="161" t="s">
        <v>111</v>
      </c>
      <c r="C14" s="190" t="s">
        <v>112</v>
      </c>
      <c r="D14" s="163" t="s">
        <v>101</v>
      </c>
      <c r="E14" s="167">
        <v>24</v>
      </c>
      <c r="F14" s="169">
        <v>0</v>
      </c>
      <c r="G14" s="170">
        <f t="shared" si="0"/>
        <v>0</v>
      </c>
      <c r="H14" s="169"/>
      <c r="I14" s="170">
        <f t="shared" si="1"/>
        <v>0</v>
      </c>
      <c r="J14" s="169"/>
      <c r="K14" s="170">
        <f t="shared" si="2"/>
        <v>0</v>
      </c>
      <c r="L14" s="170">
        <v>21</v>
      </c>
      <c r="M14" s="170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</v>
      </c>
      <c r="U14" s="163">
        <f t="shared" si="6"/>
        <v>0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7</v>
      </c>
      <c r="B15" s="161" t="s">
        <v>113</v>
      </c>
      <c r="C15" s="190" t="s">
        <v>114</v>
      </c>
      <c r="D15" s="163" t="s">
        <v>0</v>
      </c>
      <c r="E15" s="167">
        <v>99.77</v>
      </c>
      <c r="F15" s="169">
        <v>0</v>
      </c>
      <c r="G15" s="170">
        <f t="shared" si="0"/>
        <v>0</v>
      </c>
      <c r="H15" s="169"/>
      <c r="I15" s="170">
        <f t="shared" si="1"/>
        <v>0</v>
      </c>
      <c r="J15" s="169"/>
      <c r="K15" s="170">
        <f t="shared" si="2"/>
        <v>0</v>
      </c>
      <c r="L15" s="170">
        <v>21</v>
      </c>
      <c r="M15" s="170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0</v>
      </c>
      <c r="U15" s="163">
        <f t="shared" si="6"/>
        <v>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102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5" t="s">
        <v>97</v>
      </c>
      <c r="B16" s="162" t="s">
        <v>54</v>
      </c>
      <c r="C16" s="191" t="s">
        <v>55</v>
      </c>
      <c r="D16" s="165"/>
      <c r="E16" s="168"/>
      <c r="F16" s="171"/>
      <c r="G16" s="171">
        <f>SUMIF(AE17:AE25,"&lt;&gt;NOR",G17:G25)</f>
        <v>0</v>
      </c>
      <c r="H16" s="171"/>
      <c r="I16" s="171">
        <f>SUM(I17:I25)</f>
        <v>0</v>
      </c>
      <c r="J16" s="171"/>
      <c r="K16" s="171">
        <f>SUM(K17:K25)</f>
        <v>0</v>
      </c>
      <c r="L16" s="171"/>
      <c r="M16" s="171">
        <f>SUM(M17:M25)</f>
        <v>0</v>
      </c>
      <c r="N16" s="165"/>
      <c r="O16" s="165">
        <f>SUM(O17:O25)</f>
        <v>2.8220000000000002E-2</v>
      </c>
      <c r="P16" s="165"/>
      <c r="Q16" s="165">
        <f>SUM(Q17:Q25)</f>
        <v>0</v>
      </c>
      <c r="R16" s="165"/>
      <c r="S16" s="165"/>
      <c r="T16" s="166"/>
      <c r="U16" s="165">
        <f>SUM(U17:U25)</f>
        <v>30.240000000000002</v>
      </c>
      <c r="AE16" t="s">
        <v>98</v>
      </c>
    </row>
    <row r="17" spans="1:60" outlineLevel="1" x14ac:dyDescent="0.2">
      <c r="A17" s="154">
        <v>8</v>
      </c>
      <c r="B17" s="161" t="s">
        <v>115</v>
      </c>
      <c r="C17" s="190" t="s">
        <v>116</v>
      </c>
      <c r="D17" s="163" t="s">
        <v>101</v>
      </c>
      <c r="E17" s="167">
        <v>20</v>
      </c>
      <c r="F17" s="169">
        <v>0</v>
      </c>
      <c r="G17" s="170">
        <f t="shared" ref="G17:G25" si="7">ROUND(E17*F17,2)</f>
        <v>0</v>
      </c>
      <c r="H17" s="169"/>
      <c r="I17" s="170">
        <f t="shared" ref="I17:I25" si="8">ROUND(E17*H17,2)</f>
        <v>0</v>
      </c>
      <c r="J17" s="169"/>
      <c r="K17" s="170">
        <f t="shared" ref="K17:K25" si="9">ROUND(E17*J17,2)</f>
        <v>0</v>
      </c>
      <c r="L17" s="170">
        <v>21</v>
      </c>
      <c r="M17" s="170">
        <f t="shared" ref="M17:M25" si="10">G17*(1+L17/100)</f>
        <v>0</v>
      </c>
      <c r="N17" s="163">
        <v>3.8000000000000002E-4</v>
      </c>
      <c r="O17" s="163">
        <f t="shared" ref="O17:O25" si="11">ROUND(E17*N17,5)</f>
        <v>7.6E-3</v>
      </c>
      <c r="P17" s="163">
        <v>0</v>
      </c>
      <c r="Q17" s="163">
        <f t="shared" ref="Q17:Q25" si="12">ROUND(E17*P17,5)</f>
        <v>0</v>
      </c>
      <c r="R17" s="163"/>
      <c r="S17" s="163"/>
      <c r="T17" s="164">
        <v>0.32</v>
      </c>
      <c r="U17" s="163">
        <f t="shared" ref="U17:U25" si="13">ROUND(E17*T17,2)</f>
        <v>6.4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9</v>
      </c>
      <c r="B18" s="161" t="s">
        <v>117</v>
      </c>
      <c r="C18" s="190" t="s">
        <v>118</v>
      </c>
      <c r="D18" s="163" t="s">
        <v>101</v>
      </c>
      <c r="E18" s="167">
        <v>18</v>
      </c>
      <c r="F18" s="169">
        <v>0</v>
      </c>
      <c r="G18" s="170">
        <f t="shared" si="7"/>
        <v>0</v>
      </c>
      <c r="H18" s="169"/>
      <c r="I18" s="170">
        <f t="shared" si="8"/>
        <v>0</v>
      </c>
      <c r="J18" s="169"/>
      <c r="K18" s="170">
        <f t="shared" si="9"/>
        <v>0</v>
      </c>
      <c r="L18" s="170">
        <v>21</v>
      </c>
      <c r="M18" s="170">
        <f t="shared" si="10"/>
        <v>0</v>
      </c>
      <c r="N18" s="163">
        <v>4.6999999999999999E-4</v>
      </c>
      <c r="O18" s="163">
        <f t="shared" si="11"/>
        <v>8.4600000000000005E-3</v>
      </c>
      <c r="P18" s="163">
        <v>0</v>
      </c>
      <c r="Q18" s="163">
        <f t="shared" si="12"/>
        <v>0</v>
      </c>
      <c r="R18" s="163"/>
      <c r="S18" s="163"/>
      <c r="T18" s="164">
        <v>0.35899999999999999</v>
      </c>
      <c r="U18" s="163">
        <f t="shared" si="13"/>
        <v>6.46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10</v>
      </c>
      <c r="B19" s="161" t="s">
        <v>119</v>
      </c>
      <c r="C19" s="190" t="s">
        <v>120</v>
      </c>
      <c r="D19" s="163" t="s">
        <v>101</v>
      </c>
      <c r="E19" s="167">
        <v>8</v>
      </c>
      <c r="F19" s="169">
        <v>0</v>
      </c>
      <c r="G19" s="170">
        <f t="shared" si="7"/>
        <v>0</v>
      </c>
      <c r="H19" s="169"/>
      <c r="I19" s="170">
        <f t="shared" si="8"/>
        <v>0</v>
      </c>
      <c r="J19" s="169"/>
      <c r="K19" s="170">
        <f t="shared" si="9"/>
        <v>0</v>
      </c>
      <c r="L19" s="170">
        <v>21</v>
      </c>
      <c r="M19" s="170">
        <f t="shared" si="10"/>
        <v>0</v>
      </c>
      <c r="N19" s="163">
        <v>1.5200000000000001E-3</v>
      </c>
      <c r="O19" s="163">
        <f t="shared" si="11"/>
        <v>1.2160000000000001E-2</v>
      </c>
      <c r="P19" s="163">
        <v>0</v>
      </c>
      <c r="Q19" s="163">
        <f t="shared" si="12"/>
        <v>0</v>
      </c>
      <c r="R19" s="163"/>
      <c r="S19" s="163"/>
      <c r="T19" s="164">
        <v>1.173</v>
      </c>
      <c r="U19" s="163">
        <f t="shared" si="13"/>
        <v>9.3800000000000008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11</v>
      </c>
      <c r="B20" s="161" t="s">
        <v>121</v>
      </c>
      <c r="C20" s="190" t="s">
        <v>122</v>
      </c>
      <c r="D20" s="163" t="s">
        <v>123</v>
      </c>
      <c r="E20" s="167">
        <v>10</v>
      </c>
      <c r="F20" s="169">
        <v>0</v>
      </c>
      <c r="G20" s="170">
        <f t="shared" si="7"/>
        <v>0</v>
      </c>
      <c r="H20" s="169"/>
      <c r="I20" s="170">
        <f t="shared" si="8"/>
        <v>0</v>
      </c>
      <c r="J20" s="169"/>
      <c r="K20" s="170">
        <f t="shared" si="9"/>
        <v>0</v>
      </c>
      <c r="L20" s="170">
        <v>21</v>
      </c>
      <c r="M20" s="170">
        <f t="shared" si="10"/>
        <v>0</v>
      </c>
      <c r="N20" s="163">
        <v>0</v>
      </c>
      <c r="O20" s="163">
        <f t="shared" si="11"/>
        <v>0</v>
      </c>
      <c r="P20" s="163">
        <v>0</v>
      </c>
      <c r="Q20" s="163">
        <f t="shared" si="12"/>
        <v>0</v>
      </c>
      <c r="R20" s="163"/>
      <c r="S20" s="163"/>
      <c r="T20" s="164">
        <v>0.157</v>
      </c>
      <c r="U20" s="163">
        <f t="shared" si="13"/>
        <v>1.57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>
        <v>12</v>
      </c>
      <c r="B21" s="161" t="s">
        <v>124</v>
      </c>
      <c r="C21" s="190" t="s">
        <v>125</v>
      </c>
      <c r="D21" s="163" t="s">
        <v>123</v>
      </c>
      <c r="E21" s="167">
        <v>8</v>
      </c>
      <c r="F21" s="169">
        <v>0</v>
      </c>
      <c r="G21" s="170">
        <f t="shared" si="7"/>
        <v>0</v>
      </c>
      <c r="H21" s="169"/>
      <c r="I21" s="170">
        <f t="shared" si="8"/>
        <v>0</v>
      </c>
      <c r="J21" s="169"/>
      <c r="K21" s="170">
        <f t="shared" si="9"/>
        <v>0</v>
      </c>
      <c r="L21" s="170">
        <v>21</v>
      </c>
      <c r="M21" s="170">
        <f t="shared" si="10"/>
        <v>0</v>
      </c>
      <c r="N21" s="163">
        <v>0</v>
      </c>
      <c r="O21" s="163">
        <f t="shared" si="11"/>
        <v>0</v>
      </c>
      <c r="P21" s="163">
        <v>0</v>
      </c>
      <c r="Q21" s="163">
        <f t="shared" si="12"/>
        <v>0</v>
      </c>
      <c r="R21" s="163"/>
      <c r="S21" s="163"/>
      <c r="T21" s="164">
        <v>0.17399999999999999</v>
      </c>
      <c r="U21" s="163">
        <f t="shared" si="13"/>
        <v>1.39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102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1" t="s">
        <v>126</v>
      </c>
      <c r="C22" s="190" t="s">
        <v>127</v>
      </c>
      <c r="D22" s="163" t="s">
        <v>123</v>
      </c>
      <c r="E22" s="167">
        <v>9</v>
      </c>
      <c r="F22" s="169">
        <v>0</v>
      </c>
      <c r="G22" s="170">
        <f t="shared" si="7"/>
        <v>0</v>
      </c>
      <c r="H22" s="169"/>
      <c r="I22" s="170">
        <f t="shared" si="8"/>
        <v>0</v>
      </c>
      <c r="J22" s="169"/>
      <c r="K22" s="170">
        <f t="shared" si="9"/>
        <v>0</v>
      </c>
      <c r="L22" s="170">
        <v>21</v>
      </c>
      <c r="M22" s="170">
        <f t="shared" si="10"/>
        <v>0</v>
      </c>
      <c r="N22" s="163">
        <v>0</v>
      </c>
      <c r="O22" s="163">
        <f t="shared" si="11"/>
        <v>0</v>
      </c>
      <c r="P22" s="163">
        <v>0</v>
      </c>
      <c r="Q22" s="163">
        <f t="shared" si="12"/>
        <v>0</v>
      </c>
      <c r="R22" s="163"/>
      <c r="S22" s="163"/>
      <c r="T22" s="164">
        <v>0.25900000000000001</v>
      </c>
      <c r="U22" s="163">
        <f t="shared" si="13"/>
        <v>2.33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14</v>
      </c>
      <c r="B23" s="161" t="s">
        <v>128</v>
      </c>
      <c r="C23" s="190" t="s">
        <v>129</v>
      </c>
      <c r="D23" s="163" t="s">
        <v>130</v>
      </c>
      <c r="E23" s="167">
        <v>10</v>
      </c>
      <c r="F23" s="169">
        <v>0</v>
      </c>
      <c r="G23" s="170">
        <f t="shared" si="7"/>
        <v>0</v>
      </c>
      <c r="H23" s="169"/>
      <c r="I23" s="170">
        <f t="shared" si="8"/>
        <v>0</v>
      </c>
      <c r="J23" s="169"/>
      <c r="K23" s="170">
        <f t="shared" si="9"/>
        <v>0</v>
      </c>
      <c r="L23" s="170">
        <v>21</v>
      </c>
      <c r="M23" s="170">
        <f t="shared" si="10"/>
        <v>0</v>
      </c>
      <c r="N23" s="163">
        <v>0</v>
      </c>
      <c r="O23" s="163">
        <f t="shared" si="11"/>
        <v>0</v>
      </c>
      <c r="P23" s="163">
        <v>0</v>
      </c>
      <c r="Q23" s="163">
        <f t="shared" si="12"/>
        <v>0</v>
      </c>
      <c r="R23" s="163"/>
      <c r="S23" s="163"/>
      <c r="T23" s="164">
        <v>0</v>
      </c>
      <c r="U23" s="163">
        <f t="shared" si="13"/>
        <v>0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15</v>
      </c>
      <c r="B24" s="161" t="s">
        <v>131</v>
      </c>
      <c r="C24" s="190" t="s">
        <v>132</v>
      </c>
      <c r="D24" s="163" t="s">
        <v>101</v>
      </c>
      <c r="E24" s="167">
        <v>46</v>
      </c>
      <c r="F24" s="169">
        <v>0</v>
      </c>
      <c r="G24" s="170">
        <f t="shared" si="7"/>
        <v>0</v>
      </c>
      <c r="H24" s="169"/>
      <c r="I24" s="170">
        <f t="shared" si="8"/>
        <v>0</v>
      </c>
      <c r="J24" s="169"/>
      <c r="K24" s="170">
        <f t="shared" si="9"/>
        <v>0</v>
      </c>
      <c r="L24" s="170">
        <v>21</v>
      </c>
      <c r="M24" s="170">
        <f t="shared" si="10"/>
        <v>0</v>
      </c>
      <c r="N24" s="163">
        <v>0</v>
      </c>
      <c r="O24" s="163">
        <f t="shared" si="11"/>
        <v>0</v>
      </c>
      <c r="P24" s="163">
        <v>0</v>
      </c>
      <c r="Q24" s="163">
        <f t="shared" si="12"/>
        <v>0</v>
      </c>
      <c r="R24" s="163"/>
      <c r="S24" s="163"/>
      <c r="T24" s="164">
        <v>5.8999999999999997E-2</v>
      </c>
      <c r="U24" s="163">
        <f t="shared" si="13"/>
        <v>2.71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16</v>
      </c>
      <c r="B25" s="161" t="s">
        <v>133</v>
      </c>
      <c r="C25" s="190" t="s">
        <v>134</v>
      </c>
      <c r="D25" s="163" t="s">
        <v>0</v>
      </c>
      <c r="E25" s="167">
        <v>400.54</v>
      </c>
      <c r="F25" s="169">
        <v>0</v>
      </c>
      <c r="G25" s="170">
        <f t="shared" si="7"/>
        <v>0</v>
      </c>
      <c r="H25" s="169"/>
      <c r="I25" s="170">
        <f t="shared" si="8"/>
        <v>0</v>
      </c>
      <c r="J25" s="169"/>
      <c r="K25" s="170">
        <f t="shared" si="9"/>
        <v>0</v>
      </c>
      <c r="L25" s="170">
        <v>21</v>
      </c>
      <c r="M25" s="170">
        <f t="shared" si="10"/>
        <v>0</v>
      </c>
      <c r="N25" s="163">
        <v>0</v>
      </c>
      <c r="O25" s="163">
        <f t="shared" si="11"/>
        <v>0</v>
      </c>
      <c r="P25" s="163">
        <v>0</v>
      </c>
      <c r="Q25" s="163">
        <f t="shared" si="12"/>
        <v>0</v>
      </c>
      <c r="R25" s="163"/>
      <c r="S25" s="163"/>
      <c r="T25" s="164">
        <v>0</v>
      </c>
      <c r="U25" s="163">
        <f t="shared" si="13"/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102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x14ac:dyDescent="0.2">
      <c r="A26" s="155" t="s">
        <v>97</v>
      </c>
      <c r="B26" s="162" t="s">
        <v>56</v>
      </c>
      <c r="C26" s="191" t="s">
        <v>57</v>
      </c>
      <c r="D26" s="165"/>
      <c r="E26" s="168"/>
      <c r="F26" s="171"/>
      <c r="G26" s="171">
        <f>SUMIF(AE27:AE47,"&lt;&gt;NOR",G27:G47)</f>
        <v>0</v>
      </c>
      <c r="H26" s="171"/>
      <c r="I26" s="171">
        <f>SUM(I27:I47)</f>
        <v>0</v>
      </c>
      <c r="J26" s="171"/>
      <c r="K26" s="171">
        <f>SUM(K27:K47)</f>
        <v>0</v>
      </c>
      <c r="L26" s="171"/>
      <c r="M26" s="171">
        <f>SUM(M27:M47)</f>
        <v>0</v>
      </c>
      <c r="N26" s="165"/>
      <c r="O26" s="165">
        <f>SUM(O27:O47)</f>
        <v>9.2369999999999994E-2</v>
      </c>
      <c r="P26" s="165"/>
      <c r="Q26" s="165">
        <f>SUM(Q27:Q47)</f>
        <v>0</v>
      </c>
      <c r="R26" s="165"/>
      <c r="S26" s="165"/>
      <c r="T26" s="166"/>
      <c r="U26" s="165">
        <f>SUM(U27:U47)</f>
        <v>83.14</v>
      </c>
      <c r="AE26" t="s">
        <v>98</v>
      </c>
    </row>
    <row r="27" spans="1:60" outlineLevel="1" x14ac:dyDescent="0.2">
      <c r="A27" s="154">
        <v>17</v>
      </c>
      <c r="B27" s="161" t="s">
        <v>135</v>
      </c>
      <c r="C27" s="190" t="s">
        <v>136</v>
      </c>
      <c r="D27" s="163" t="s">
        <v>101</v>
      </c>
      <c r="E27" s="167">
        <v>26</v>
      </c>
      <c r="F27" s="169">
        <v>0</v>
      </c>
      <c r="G27" s="170">
        <f t="shared" ref="G27:G47" si="14">ROUND(E27*F27,2)</f>
        <v>0</v>
      </c>
      <c r="H27" s="169"/>
      <c r="I27" s="170">
        <f t="shared" ref="I27:I47" si="15">ROUND(E27*H27,2)</f>
        <v>0</v>
      </c>
      <c r="J27" s="169"/>
      <c r="K27" s="170">
        <f t="shared" ref="K27:K47" si="16">ROUND(E27*J27,2)</f>
        <v>0</v>
      </c>
      <c r="L27" s="170">
        <v>21</v>
      </c>
      <c r="M27" s="170">
        <f t="shared" ref="M27:M47" si="17">G27*(1+L27/100)</f>
        <v>0</v>
      </c>
      <c r="N27" s="163">
        <v>4.6000000000000001E-4</v>
      </c>
      <c r="O27" s="163">
        <f t="shared" ref="O27:O47" si="18">ROUND(E27*N27,5)</f>
        <v>1.196E-2</v>
      </c>
      <c r="P27" s="163">
        <v>0</v>
      </c>
      <c r="Q27" s="163">
        <f t="shared" ref="Q27:Q47" si="19">ROUND(E27*P27,5)</f>
        <v>0</v>
      </c>
      <c r="R27" s="163"/>
      <c r="S27" s="163"/>
      <c r="T27" s="164">
        <v>0.52200000000000002</v>
      </c>
      <c r="U27" s="163">
        <f t="shared" ref="U27:U47" si="20">ROUND(E27*T27,2)</f>
        <v>13.57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102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18</v>
      </c>
      <c r="B28" s="161" t="s">
        <v>137</v>
      </c>
      <c r="C28" s="190" t="s">
        <v>138</v>
      </c>
      <c r="D28" s="163" t="s">
        <v>101</v>
      </c>
      <c r="E28" s="167">
        <v>25</v>
      </c>
      <c r="F28" s="169">
        <v>0</v>
      </c>
      <c r="G28" s="170">
        <f t="shared" si="14"/>
        <v>0</v>
      </c>
      <c r="H28" s="169"/>
      <c r="I28" s="170">
        <f t="shared" si="15"/>
        <v>0</v>
      </c>
      <c r="J28" s="169"/>
      <c r="K28" s="170">
        <f t="shared" si="16"/>
        <v>0</v>
      </c>
      <c r="L28" s="170">
        <v>21</v>
      </c>
      <c r="M28" s="170">
        <f t="shared" si="17"/>
        <v>0</v>
      </c>
      <c r="N28" s="163">
        <v>5.8E-4</v>
      </c>
      <c r="O28" s="163">
        <f t="shared" si="18"/>
        <v>1.4500000000000001E-2</v>
      </c>
      <c r="P28" s="163">
        <v>0</v>
      </c>
      <c r="Q28" s="163">
        <f t="shared" si="19"/>
        <v>0</v>
      </c>
      <c r="R28" s="163"/>
      <c r="S28" s="163"/>
      <c r="T28" s="164">
        <v>0.6159</v>
      </c>
      <c r="U28" s="163">
        <f t="shared" si="20"/>
        <v>15.4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19</v>
      </c>
      <c r="B29" s="161" t="s">
        <v>139</v>
      </c>
      <c r="C29" s="190" t="s">
        <v>140</v>
      </c>
      <c r="D29" s="163" t="s">
        <v>101</v>
      </c>
      <c r="E29" s="167">
        <v>4</v>
      </c>
      <c r="F29" s="169">
        <v>0</v>
      </c>
      <c r="G29" s="170">
        <f t="shared" si="14"/>
        <v>0</v>
      </c>
      <c r="H29" s="169"/>
      <c r="I29" s="170">
        <f t="shared" si="15"/>
        <v>0</v>
      </c>
      <c r="J29" s="169"/>
      <c r="K29" s="170">
        <f t="shared" si="16"/>
        <v>0</v>
      </c>
      <c r="L29" s="170">
        <v>21</v>
      </c>
      <c r="M29" s="170">
        <f t="shared" si="17"/>
        <v>0</v>
      </c>
      <c r="N29" s="163">
        <v>7.3999999999999999E-4</v>
      </c>
      <c r="O29" s="163">
        <f t="shared" si="18"/>
        <v>2.96E-3</v>
      </c>
      <c r="P29" s="163">
        <v>0</v>
      </c>
      <c r="Q29" s="163">
        <f t="shared" si="19"/>
        <v>0</v>
      </c>
      <c r="R29" s="163"/>
      <c r="S29" s="163"/>
      <c r="T29" s="164">
        <v>0.68279999999999996</v>
      </c>
      <c r="U29" s="163">
        <f t="shared" si="20"/>
        <v>2.73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20</v>
      </c>
      <c r="B30" s="161" t="s">
        <v>141</v>
      </c>
      <c r="C30" s="190" t="s">
        <v>142</v>
      </c>
      <c r="D30" s="163" t="s">
        <v>101</v>
      </c>
      <c r="E30" s="167">
        <v>22</v>
      </c>
      <c r="F30" s="169">
        <v>0</v>
      </c>
      <c r="G30" s="170">
        <f t="shared" si="14"/>
        <v>0</v>
      </c>
      <c r="H30" s="169"/>
      <c r="I30" s="170">
        <f t="shared" si="15"/>
        <v>0</v>
      </c>
      <c r="J30" s="169"/>
      <c r="K30" s="170">
        <f t="shared" si="16"/>
        <v>0</v>
      </c>
      <c r="L30" s="170">
        <v>21</v>
      </c>
      <c r="M30" s="170">
        <f t="shared" si="17"/>
        <v>0</v>
      </c>
      <c r="N30" s="163">
        <v>4.8999999999999998E-4</v>
      </c>
      <c r="O30" s="163">
        <f t="shared" si="18"/>
        <v>1.078E-2</v>
      </c>
      <c r="P30" s="163">
        <v>0</v>
      </c>
      <c r="Q30" s="163">
        <f t="shared" si="19"/>
        <v>0</v>
      </c>
      <c r="R30" s="163"/>
      <c r="S30" s="163"/>
      <c r="T30" s="164">
        <v>0.52200000000000002</v>
      </c>
      <c r="U30" s="163">
        <f t="shared" si="20"/>
        <v>11.48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21</v>
      </c>
      <c r="B31" s="161" t="s">
        <v>143</v>
      </c>
      <c r="C31" s="190" t="s">
        <v>144</v>
      </c>
      <c r="D31" s="163" t="s">
        <v>101</v>
      </c>
      <c r="E31" s="167">
        <v>24</v>
      </c>
      <c r="F31" s="169">
        <v>0</v>
      </c>
      <c r="G31" s="170">
        <f t="shared" si="14"/>
        <v>0</v>
      </c>
      <c r="H31" s="169"/>
      <c r="I31" s="170">
        <f t="shared" si="15"/>
        <v>0</v>
      </c>
      <c r="J31" s="169"/>
      <c r="K31" s="170">
        <f t="shared" si="16"/>
        <v>0</v>
      </c>
      <c r="L31" s="170">
        <v>21</v>
      </c>
      <c r="M31" s="170">
        <f t="shared" si="17"/>
        <v>0</v>
      </c>
      <c r="N31" s="163">
        <v>6.0999999999999997E-4</v>
      </c>
      <c r="O31" s="163">
        <f t="shared" si="18"/>
        <v>1.464E-2</v>
      </c>
      <c r="P31" s="163">
        <v>0</v>
      </c>
      <c r="Q31" s="163">
        <f t="shared" si="19"/>
        <v>0</v>
      </c>
      <c r="R31" s="163"/>
      <c r="S31" s="163"/>
      <c r="T31" s="164">
        <v>0.6159</v>
      </c>
      <c r="U31" s="163">
        <f t="shared" si="20"/>
        <v>14.78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102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22</v>
      </c>
      <c r="B32" s="161" t="s">
        <v>145</v>
      </c>
      <c r="C32" s="190" t="s">
        <v>146</v>
      </c>
      <c r="D32" s="163" t="s">
        <v>123</v>
      </c>
      <c r="E32" s="167">
        <v>20</v>
      </c>
      <c r="F32" s="169">
        <v>0</v>
      </c>
      <c r="G32" s="170">
        <f t="shared" si="14"/>
        <v>0</v>
      </c>
      <c r="H32" s="169"/>
      <c r="I32" s="170">
        <f t="shared" si="15"/>
        <v>0</v>
      </c>
      <c r="J32" s="169"/>
      <c r="K32" s="170">
        <f t="shared" si="16"/>
        <v>0</v>
      </c>
      <c r="L32" s="170">
        <v>21</v>
      </c>
      <c r="M32" s="170">
        <f t="shared" si="17"/>
        <v>0</v>
      </c>
      <c r="N32" s="163">
        <v>4.0000000000000003E-5</v>
      </c>
      <c r="O32" s="163">
        <f t="shared" si="18"/>
        <v>8.0000000000000004E-4</v>
      </c>
      <c r="P32" s="163">
        <v>0</v>
      </c>
      <c r="Q32" s="163">
        <f t="shared" si="19"/>
        <v>0</v>
      </c>
      <c r="R32" s="163"/>
      <c r="S32" s="163"/>
      <c r="T32" s="164">
        <v>0.14499999999999999</v>
      </c>
      <c r="U32" s="163">
        <f t="shared" si="20"/>
        <v>2.9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23</v>
      </c>
      <c r="B33" s="161" t="s">
        <v>147</v>
      </c>
      <c r="C33" s="190" t="s">
        <v>148</v>
      </c>
      <c r="D33" s="163" t="s">
        <v>149</v>
      </c>
      <c r="E33" s="167">
        <v>20</v>
      </c>
      <c r="F33" s="169">
        <v>0</v>
      </c>
      <c r="G33" s="170">
        <f t="shared" si="14"/>
        <v>0</v>
      </c>
      <c r="H33" s="169"/>
      <c r="I33" s="170">
        <f t="shared" si="15"/>
        <v>0</v>
      </c>
      <c r="J33" s="169"/>
      <c r="K33" s="170">
        <f t="shared" si="16"/>
        <v>0</v>
      </c>
      <c r="L33" s="170">
        <v>21</v>
      </c>
      <c r="M33" s="170">
        <f t="shared" si="17"/>
        <v>0</v>
      </c>
      <c r="N33" s="163">
        <v>0</v>
      </c>
      <c r="O33" s="163">
        <f t="shared" si="18"/>
        <v>0</v>
      </c>
      <c r="P33" s="163">
        <v>0</v>
      </c>
      <c r="Q33" s="163">
        <f t="shared" si="19"/>
        <v>0</v>
      </c>
      <c r="R33" s="163"/>
      <c r="S33" s="163"/>
      <c r="T33" s="164">
        <v>0</v>
      </c>
      <c r="U33" s="163">
        <f t="shared" si="20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102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24</v>
      </c>
      <c r="B34" s="161" t="s">
        <v>150</v>
      </c>
      <c r="C34" s="190" t="s">
        <v>151</v>
      </c>
      <c r="D34" s="163" t="s">
        <v>123</v>
      </c>
      <c r="E34" s="167">
        <v>4</v>
      </c>
      <c r="F34" s="169">
        <v>0</v>
      </c>
      <c r="G34" s="170">
        <f t="shared" si="14"/>
        <v>0</v>
      </c>
      <c r="H34" s="169"/>
      <c r="I34" s="170">
        <f t="shared" si="15"/>
        <v>0</v>
      </c>
      <c r="J34" s="169"/>
      <c r="K34" s="170">
        <f t="shared" si="16"/>
        <v>0</v>
      </c>
      <c r="L34" s="170">
        <v>21</v>
      </c>
      <c r="M34" s="170">
        <f t="shared" si="17"/>
        <v>0</v>
      </c>
      <c r="N34" s="163">
        <v>0</v>
      </c>
      <c r="O34" s="163">
        <f t="shared" si="18"/>
        <v>0</v>
      </c>
      <c r="P34" s="163">
        <v>0</v>
      </c>
      <c r="Q34" s="163">
        <f t="shared" si="19"/>
        <v>0</v>
      </c>
      <c r="R34" s="163"/>
      <c r="S34" s="163"/>
      <c r="T34" s="164">
        <v>0.16500000000000001</v>
      </c>
      <c r="U34" s="163">
        <f t="shared" si="20"/>
        <v>0.66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25</v>
      </c>
      <c r="B35" s="161" t="s">
        <v>152</v>
      </c>
      <c r="C35" s="190" t="s">
        <v>153</v>
      </c>
      <c r="D35" s="163" t="s">
        <v>123</v>
      </c>
      <c r="E35" s="167">
        <v>8</v>
      </c>
      <c r="F35" s="169">
        <v>0</v>
      </c>
      <c r="G35" s="170">
        <f t="shared" si="14"/>
        <v>0</v>
      </c>
      <c r="H35" s="169"/>
      <c r="I35" s="170">
        <f t="shared" si="15"/>
        <v>0</v>
      </c>
      <c r="J35" s="169"/>
      <c r="K35" s="170">
        <f t="shared" si="16"/>
        <v>0</v>
      </c>
      <c r="L35" s="170">
        <v>21</v>
      </c>
      <c r="M35" s="170">
        <f t="shared" si="17"/>
        <v>0</v>
      </c>
      <c r="N35" s="163">
        <v>0</v>
      </c>
      <c r="O35" s="163">
        <f t="shared" si="18"/>
        <v>0</v>
      </c>
      <c r="P35" s="163">
        <v>0</v>
      </c>
      <c r="Q35" s="163">
        <f t="shared" si="19"/>
        <v>0</v>
      </c>
      <c r="R35" s="163"/>
      <c r="S35" s="163"/>
      <c r="T35" s="164">
        <v>0.20699999999999999</v>
      </c>
      <c r="U35" s="163">
        <f t="shared" si="20"/>
        <v>1.66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26</v>
      </c>
      <c r="B36" s="161" t="s">
        <v>154</v>
      </c>
      <c r="C36" s="190" t="s">
        <v>155</v>
      </c>
      <c r="D36" s="163" t="s">
        <v>123</v>
      </c>
      <c r="E36" s="167">
        <v>2</v>
      </c>
      <c r="F36" s="169">
        <v>0</v>
      </c>
      <c r="G36" s="170">
        <f t="shared" si="14"/>
        <v>0</v>
      </c>
      <c r="H36" s="169"/>
      <c r="I36" s="170">
        <f t="shared" si="15"/>
        <v>0</v>
      </c>
      <c r="J36" s="169"/>
      <c r="K36" s="170">
        <f t="shared" si="16"/>
        <v>0</v>
      </c>
      <c r="L36" s="170">
        <v>21</v>
      </c>
      <c r="M36" s="170">
        <f t="shared" si="17"/>
        <v>0</v>
      </c>
      <c r="N36" s="163">
        <v>0</v>
      </c>
      <c r="O36" s="163">
        <f t="shared" si="18"/>
        <v>0</v>
      </c>
      <c r="P36" s="163">
        <v>0</v>
      </c>
      <c r="Q36" s="163">
        <f t="shared" si="19"/>
        <v>0</v>
      </c>
      <c r="R36" s="163"/>
      <c r="S36" s="163"/>
      <c r="T36" s="164">
        <v>0.22700000000000001</v>
      </c>
      <c r="U36" s="163">
        <f t="shared" si="20"/>
        <v>0.45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27</v>
      </c>
      <c r="B37" s="161" t="s">
        <v>156</v>
      </c>
      <c r="C37" s="190" t="s">
        <v>157</v>
      </c>
      <c r="D37" s="163" t="s">
        <v>149</v>
      </c>
      <c r="E37" s="167">
        <v>4</v>
      </c>
      <c r="F37" s="169">
        <v>0</v>
      </c>
      <c r="G37" s="170">
        <f t="shared" si="14"/>
        <v>0</v>
      </c>
      <c r="H37" s="169"/>
      <c r="I37" s="170">
        <f t="shared" si="15"/>
        <v>0</v>
      </c>
      <c r="J37" s="169"/>
      <c r="K37" s="170">
        <f t="shared" si="16"/>
        <v>0</v>
      </c>
      <c r="L37" s="170">
        <v>21</v>
      </c>
      <c r="M37" s="170">
        <f t="shared" si="17"/>
        <v>0</v>
      </c>
      <c r="N37" s="163">
        <v>0</v>
      </c>
      <c r="O37" s="163">
        <f t="shared" si="18"/>
        <v>0</v>
      </c>
      <c r="P37" s="163">
        <v>0</v>
      </c>
      <c r="Q37" s="163">
        <f t="shared" si="19"/>
        <v>0</v>
      </c>
      <c r="R37" s="163"/>
      <c r="S37" s="163"/>
      <c r="T37" s="164">
        <v>0</v>
      </c>
      <c r="U37" s="163">
        <f t="shared" si="20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28</v>
      </c>
      <c r="B38" s="161" t="s">
        <v>158</v>
      </c>
      <c r="C38" s="190" t="s">
        <v>159</v>
      </c>
      <c r="D38" s="163" t="s">
        <v>149</v>
      </c>
      <c r="E38" s="167">
        <v>8</v>
      </c>
      <c r="F38" s="169">
        <v>0</v>
      </c>
      <c r="G38" s="170">
        <f t="shared" si="14"/>
        <v>0</v>
      </c>
      <c r="H38" s="169"/>
      <c r="I38" s="170">
        <f t="shared" si="15"/>
        <v>0</v>
      </c>
      <c r="J38" s="169"/>
      <c r="K38" s="170">
        <f t="shared" si="16"/>
        <v>0</v>
      </c>
      <c r="L38" s="170">
        <v>21</v>
      </c>
      <c r="M38" s="170">
        <f t="shared" si="17"/>
        <v>0</v>
      </c>
      <c r="N38" s="163">
        <v>0</v>
      </c>
      <c r="O38" s="163">
        <f t="shared" si="18"/>
        <v>0</v>
      </c>
      <c r="P38" s="163">
        <v>0</v>
      </c>
      <c r="Q38" s="163">
        <f t="shared" si="19"/>
        <v>0</v>
      </c>
      <c r="R38" s="163"/>
      <c r="S38" s="163"/>
      <c r="T38" s="164">
        <v>0</v>
      </c>
      <c r="U38" s="163">
        <f t="shared" si="20"/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29</v>
      </c>
      <c r="B39" s="161" t="s">
        <v>160</v>
      </c>
      <c r="C39" s="190" t="s">
        <v>161</v>
      </c>
      <c r="D39" s="163" t="s">
        <v>149</v>
      </c>
      <c r="E39" s="167">
        <v>2</v>
      </c>
      <c r="F39" s="169">
        <v>0</v>
      </c>
      <c r="G39" s="170">
        <f t="shared" si="14"/>
        <v>0</v>
      </c>
      <c r="H39" s="169"/>
      <c r="I39" s="170">
        <f t="shared" si="15"/>
        <v>0</v>
      </c>
      <c r="J39" s="169"/>
      <c r="K39" s="170">
        <f t="shared" si="16"/>
        <v>0</v>
      </c>
      <c r="L39" s="170">
        <v>21</v>
      </c>
      <c r="M39" s="170">
        <f t="shared" si="17"/>
        <v>0</v>
      </c>
      <c r="N39" s="163">
        <v>0</v>
      </c>
      <c r="O39" s="163">
        <f t="shared" si="18"/>
        <v>0</v>
      </c>
      <c r="P39" s="163">
        <v>0</v>
      </c>
      <c r="Q39" s="163">
        <f t="shared" si="19"/>
        <v>0</v>
      </c>
      <c r="R39" s="163"/>
      <c r="S39" s="163"/>
      <c r="T39" s="164">
        <v>0</v>
      </c>
      <c r="U39" s="163">
        <f t="shared" si="20"/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30</v>
      </c>
      <c r="B40" s="161" t="s">
        <v>162</v>
      </c>
      <c r="C40" s="190" t="s">
        <v>163</v>
      </c>
      <c r="D40" s="163" t="s">
        <v>149</v>
      </c>
      <c r="E40" s="167">
        <v>6</v>
      </c>
      <c r="F40" s="169">
        <v>0</v>
      </c>
      <c r="G40" s="170">
        <f t="shared" si="14"/>
        <v>0</v>
      </c>
      <c r="H40" s="169"/>
      <c r="I40" s="170">
        <f t="shared" si="15"/>
        <v>0</v>
      </c>
      <c r="J40" s="169"/>
      <c r="K40" s="170">
        <f t="shared" si="16"/>
        <v>0</v>
      </c>
      <c r="L40" s="170">
        <v>21</v>
      </c>
      <c r="M40" s="170">
        <f t="shared" si="17"/>
        <v>0</v>
      </c>
      <c r="N40" s="163">
        <v>0</v>
      </c>
      <c r="O40" s="163">
        <f t="shared" si="18"/>
        <v>0</v>
      </c>
      <c r="P40" s="163">
        <v>0</v>
      </c>
      <c r="Q40" s="163">
        <f t="shared" si="19"/>
        <v>0</v>
      </c>
      <c r="R40" s="163"/>
      <c r="S40" s="163"/>
      <c r="T40" s="164">
        <v>0</v>
      </c>
      <c r="U40" s="163">
        <f t="shared" si="20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102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31</v>
      </c>
      <c r="B41" s="161" t="s">
        <v>164</v>
      </c>
      <c r="C41" s="190" t="s">
        <v>165</v>
      </c>
      <c r="D41" s="163" t="s">
        <v>166</v>
      </c>
      <c r="E41" s="167">
        <v>11</v>
      </c>
      <c r="F41" s="169">
        <v>0</v>
      </c>
      <c r="G41" s="170">
        <f t="shared" si="14"/>
        <v>0</v>
      </c>
      <c r="H41" s="169"/>
      <c r="I41" s="170">
        <f t="shared" si="15"/>
        <v>0</v>
      </c>
      <c r="J41" s="169"/>
      <c r="K41" s="170">
        <f t="shared" si="16"/>
        <v>0</v>
      </c>
      <c r="L41" s="170">
        <v>21</v>
      </c>
      <c r="M41" s="170">
        <f t="shared" si="17"/>
        <v>0</v>
      </c>
      <c r="N41" s="163">
        <v>1.48E-3</v>
      </c>
      <c r="O41" s="163">
        <f t="shared" si="18"/>
        <v>1.6279999999999999E-2</v>
      </c>
      <c r="P41" s="163">
        <v>0</v>
      </c>
      <c r="Q41" s="163">
        <f t="shared" si="19"/>
        <v>0</v>
      </c>
      <c r="R41" s="163"/>
      <c r="S41" s="163"/>
      <c r="T41" s="164">
        <v>0.54</v>
      </c>
      <c r="U41" s="163">
        <f t="shared" si="20"/>
        <v>5.94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32</v>
      </c>
      <c r="B42" s="161" t="s">
        <v>167</v>
      </c>
      <c r="C42" s="190" t="s">
        <v>168</v>
      </c>
      <c r="D42" s="163" t="s">
        <v>123</v>
      </c>
      <c r="E42" s="167">
        <v>2</v>
      </c>
      <c r="F42" s="169">
        <v>0</v>
      </c>
      <c r="G42" s="170">
        <f t="shared" si="14"/>
        <v>0</v>
      </c>
      <c r="H42" s="169"/>
      <c r="I42" s="170">
        <f t="shared" si="15"/>
        <v>0</v>
      </c>
      <c r="J42" s="169"/>
      <c r="K42" s="170">
        <f t="shared" si="16"/>
        <v>0</v>
      </c>
      <c r="L42" s="170">
        <v>21</v>
      </c>
      <c r="M42" s="170">
        <f t="shared" si="17"/>
        <v>0</v>
      </c>
      <c r="N42" s="163">
        <v>6.3000000000000003E-4</v>
      </c>
      <c r="O42" s="163">
        <f t="shared" si="18"/>
        <v>1.2600000000000001E-3</v>
      </c>
      <c r="P42" s="163">
        <v>0</v>
      </c>
      <c r="Q42" s="163">
        <f t="shared" si="19"/>
        <v>0</v>
      </c>
      <c r="R42" s="163"/>
      <c r="S42" s="163"/>
      <c r="T42" s="164">
        <v>0.27200000000000002</v>
      </c>
      <c r="U42" s="163">
        <f t="shared" si="20"/>
        <v>0.54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102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33</v>
      </c>
      <c r="B43" s="161" t="s">
        <v>169</v>
      </c>
      <c r="C43" s="190" t="s">
        <v>170</v>
      </c>
      <c r="D43" s="163" t="s">
        <v>149</v>
      </c>
      <c r="E43" s="167">
        <v>2</v>
      </c>
      <c r="F43" s="169">
        <v>0</v>
      </c>
      <c r="G43" s="170">
        <f t="shared" si="14"/>
        <v>0</v>
      </c>
      <c r="H43" s="169"/>
      <c r="I43" s="170">
        <f t="shared" si="15"/>
        <v>0</v>
      </c>
      <c r="J43" s="169"/>
      <c r="K43" s="170">
        <f t="shared" si="16"/>
        <v>0</v>
      </c>
      <c r="L43" s="170">
        <v>21</v>
      </c>
      <c r="M43" s="170">
        <f t="shared" si="17"/>
        <v>0</v>
      </c>
      <c r="N43" s="163">
        <v>0</v>
      </c>
      <c r="O43" s="163">
        <f t="shared" si="18"/>
        <v>0</v>
      </c>
      <c r="P43" s="163">
        <v>0</v>
      </c>
      <c r="Q43" s="163">
        <f t="shared" si="19"/>
        <v>0</v>
      </c>
      <c r="R43" s="163"/>
      <c r="S43" s="163"/>
      <c r="T43" s="164">
        <v>0</v>
      </c>
      <c r="U43" s="163">
        <f t="shared" si="20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34</v>
      </c>
      <c r="B44" s="161" t="s">
        <v>171</v>
      </c>
      <c r="C44" s="190" t="s">
        <v>172</v>
      </c>
      <c r="D44" s="163" t="s">
        <v>130</v>
      </c>
      <c r="E44" s="167">
        <v>6</v>
      </c>
      <c r="F44" s="169">
        <v>0</v>
      </c>
      <c r="G44" s="170">
        <f t="shared" si="14"/>
        <v>0</v>
      </c>
      <c r="H44" s="169"/>
      <c r="I44" s="170">
        <f t="shared" si="15"/>
        <v>0</v>
      </c>
      <c r="J44" s="169"/>
      <c r="K44" s="170">
        <f t="shared" si="16"/>
        <v>0</v>
      </c>
      <c r="L44" s="170">
        <v>21</v>
      </c>
      <c r="M44" s="170">
        <f t="shared" si="17"/>
        <v>0</v>
      </c>
      <c r="N44" s="163">
        <v>0</v>
      </c>
      <c r="O44" s="163">
        <f t="shared" si="18"/>
        <v>0</v>
      </c>
      <c r="P44" s="163">
        <v>0</v>
      </c>
      <c r="Q44" s="163">
        <f t="shared" si="19"/>
        <v>0</v>
      </c>
      <c r="R44" s="163"/>
      <c r="S44" s="163"/>
      <c r="T44" s="164">
        <v>0</v>
      </c>
      <c r="U44" s="163">
        <f t="shared" si="20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35</v>
      </c>
      <c r="B45" s="161" t="s">
        <v>173</v>
      </c>
      <c r="C45" s="190" t="s">
        <v>174</v>
      </c>
      <c r="D45" s="163" t="s">
        <v>101</v>
      </c>
      <c r="E45" s="167">
        <v>101</v>
      </c>
      <c r="F45" s="169">
        <v>0</v>
      </c>
      <c r="G45" s="170">
        <f t="shared" si="14"/>
        <v>0</v>
      </c>
      <c r="H45" s="169"/>
      <c r="I45" s="170">
        <f t="shared" si="15"/>
        <v>0</v>
      </c>
      <c r="J45" s="169"/>
      <c r="K45" s="170">
        <f t="shared" si="16"/>
        <v>0</v>
      </c>
      <c r="L45" s="170">
        <v>21</v>
      </c>
      <c r="M45" s="170">
        <f t="shared" si="17"/>
        <v>0</v>
      </c>
      <c r="N45" s="163">
        <v>1.8000000000000001E-4</v>
      </c>
      <c r="O45" s="163">
        <f t="shared" si="18"/>
        <v>1.8180000000000002E-2</v>
      </c>
      <c r="P45" s="163">
        <v>0</v>
      </c>
      <c r="Q45" s="163">
        <f t="shared" si="19"/>
        <v>0</v>
      </c>
      <c r="R45" s="163"/>
      <c r="S45" s="163"/>
      <c r="T45" s="164">
        <v>6.7000000000000004E-2</v>
      </c>
      <c r="U45" s="163">
        <f t="shared" si="20"/>
        <v>6.77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36</v>
      </c>
      <c r="B46" s="161" t="s">
        <v>175</v>
      </c>
      <c r="C46" s="190" t="s">
        <v>176</v>
      </c>
      <c r="D46" s="163" t="s">
        <v>101</v>
      </c>
      <c r="E46" s="167">
        <v>101</v>
      </c>
      <c r="F46" s="169">
        <v>0</v>
      </c>
      <c r="G46" s="170">
        <f t="shared" si="14"/>
        <v>0</v>
      </c>
      <c r="H46" s="169"/>
      <c r="I46" s="170">
        <f t="shared" si="15"/>
        <v>0</v>
      </c>
      <c r="J46" s="169"/>
      <c r="K46" s="170">
        <f t="shared" si="16"/>
        <v>0</v>
      </c>
      <c r="L46" s="170">
        <v>21</v>
      </c>
      <c r="M46" s="170">
        <f t="shared" si="17"/>
        <v>0</v>
      </c>
      <c r="N46" s="163">
        <v>1.0000000000000001E-5</v>
      </c>
      <c r="O46" s="163">
        <f t="shared" si="18"/>
        <v>1.01E-3</v>
      </c>
      <c r="P46" s="163">
        <v>0</v>
      </c>
      <c r="Q46" s="163">
        <f t="shared" si="19"/>
        <v>0</v>
      </c>
      <c r="R46" s="163"/>
      <c r="S46" s="163"/>
      <c r="T46" s="164">
        <v>6.2E-2</v>
      </c>
      <c r="U46" s="163">
        <f t="shared" si="20"/>
        <v>6.26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37</v>
      </c>
      <c r="B47" s="161" t="s">
        <v>177</v>
      </c>
      <c r="C47" s="190" t="s">
        <v>178</v>
      </c>
      <c r="D47" s="163" t="s">
        <v>0</v>
      </c>
      <c r="E47" s="167">
        <v>745.03</v>
      </c>
      <c r="F47" s="169">
        <v>0</v>
      </c>
      <c r="G47" s="170">
        <f t="shared" si="14"/>
        <v>0</v>
      </c>
      <c r="H47" s="169"/>
      <c r="I47" s="170">
        <f t="shared" si="15"/>
        <v>0</v>
      </c>
      <c r="J47" s="169"/>
      <c r="K47" s="170">
        <f t="shared" si="16"/>
        <v>0</v>
      </c>
      <c r="L47" s="170">
        <v>21</v>
      </c>
      <c r="M47" s="170">
        <f t="shared" si="17"/>
        <v>0</v>
      </c>
      <c r="N47" s="163">
        <v>0</v>
      </c>
      <c r="O47" s="163">
        <f t="shared" si="18"/>
        <v>0</v>
      </c>
      <c r="P47" s="163">
        <v>0</v>
      </c>
      <c r="Q47" s="163">
        <f t="shared" si="19"/>
        <v>0</v>
      </c>
      <c r="R47" s="163"/>
      <c r="S47" s="163"/>
      <c r="T47" s="164">
        <v>0</v>
      </c>
      <c r="U47" s="163">
        <f t="shared" si="20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5" t="s">
        <v>97</v>
      </c>
      <c r="B48" s="162" t="s">
        <v>58</v>
      </c>
      <c r="C48" s="191" t="s">
        <v>59</v>
      </c>
      <c r="D48" s="165"/>
      <c r="E48" s="168"/>
      <c r="F48" s="171"/>
      <c r="G48" s="171">
        <f>SUMIF(AE49:AE120,"&lt;&gt;NOR",G49:G120)</f>
        <v>0</v>
      </c>
      <c r="H48" s="171"/>
      <c r="I48" s="171">
        <f>SUM(I49:I120)</f>
        <v>0</v>
      </c>
      <c r="J48" s="171"/>
      <c r="K48" s="171">
        <f>SUM(K49:K120)</f>
        <v>0</v>
      </c>
      <c r="L48" s="171"/>
      <c r="M48" s="171">
        <f>SUM(M49:M120)</f>
        <v>0</v>
      </c>
      <c r="N48" s="165"/>
      <c r="O48" s="165">
        <f>SUM(O49:O120)</f>
        <v>0.22724</v>
      </c>
      <c r="P48" s="165"/>
      <c r="Q48" s="165">
        <f>SUM(Q49:Q120)</f>
        <v>1.74214</v>
      </c>
      <c r="R48" s="165"/>
      <c r="S48" s="165"/>
      <c r="T48" s="166"/>
      <c r="U48" s="165">
        <f>SUM(U49:U120)</f>
        <v>124.36000000000001</v>
      </c>
      <c r="AE48" t="s">
        <v>98</v>
      </c>
    </row>
    <row r="49" spans="1:60" outlineLevel="1" x14ac:dyDescent="0.2">
      <c r="A49" s="154">
        <v>38</v>
      </c>
      <c r="B49" s="161" t="s">
        <v>179</v>
      </c>
      <c r="C49" s="190" t="s">
        <v>180</v>
      </c>
      <c r="D49" s="163" t="s">
        <v>181</v>
      </c>
      <c r="E49" s="167">
        <v>9</v>
      </c>
      <c r="F49" s="169">
        <v>0</v>
      </c>
      <c r="G49" s="170">
        <f t="shared" ref="G49:G84" si="21">ROUND(E49*F49,2)</f>
        <v>0</v>
      </c>
      <c r="H49" s="169"/>
      <c r="I49" s="170">
        <f t="shared" ref="I49:I84" si="22">ROUND(E49*H49,2)</f>
        <v>0</v>
      </c>
      <c r="J49" s="169"/>
      <c r="K49" s="170">
        <f t="shared" ref="K49:K84" si="23">ROUND(E49*J49,2)</f>
        <v>0</v>
      </c>
      <c r="L49" s="170">
        <v>21</v>
      </c>
      <c r="M49" s="170">
        <f t="shared" ref="M49:M84" si="24">G49*(1+L49/100)</f>
        <v>0</v>
      </c>
      <c r="N49" s="163">
        <v>0</v>
      </c>
      <c r="O49" s="163">
        <f t="shared" ref="O49:O84" si="25">ROUND(E49*N49,5)</f>
        <v>0</v>
      </c>
      <c r="P49" s="163">
        <v>1.933E-2</v>
      </c>
      <c r="Q49" s="163">
        <f t="shared" ref="Q49:Q84" si="26">ROUND(E49*P49,5)</f>
        <v>0.17397000000000001</v>
      </c>
      <c r="R49" s="163"/>
      <c r="S49" s="163"/>
      <c r="T49" s="164">
        <v>0.59</v>
      </c>
      <c r="U49" s="163">
        <f t="shared" ref="U49:U84" si="27">ROUND(E49*T49,2)</f>
        <v>5.31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39</v>
      </c>
      <c r="B50" s="161" t="s">
        <v>182</v>
      </c>
      <c r="C50" s="190" t="s">
        <v>183</v>
      </c>
      <c r="D50" s="163" t="s">
        <v>181</v>
      </c>
      <c r="E50" s="167">
        <v>10</v>
      </c>
      <c r="F50" s="169">
        <v>0</v>
      </c>
      <c r="G50" s="170">
        <f t="shared" si="21"/>
        <v>0</v>
      </c>
      <c r="H50" s="169"/>
      <c r="I50" s="170">
        <f t="shared" si="22"/>
        <v>0</v>
      </c>
      <c r="J50" s="169"/>
      <c r="K50" s="170">
        <f t="shared" si="23"/>
        <v>0</v>
      </c>
      <c r="L50" s="170">
        <v>21</v>
      </c>
      <c r="M50" s="170">
        <f t="shared" si="24"/>
        <v>0</v>
      </c>
      <c r="N50" s="163">
        <v>0</v>
      </c>
      <c r="O50" s="163">
        <f t="shared" si="25"/>
        <v>0</v>
      </c>
      <c r="P50" s="163">
        <v>1.9460000000000002E-2</v>
      </c>
      <c r="Q50" s="163">
        <f t="shared" si="26"/>
        <v>0.1946</v>
      </c>
      <c r="R50" s="163"/>
      <c r="S50" s="163"/>
      <c r="T50" s="164">
        <v>0.38200000000000001</v>
      </c>
      <c r="U50" s="163">
        <f t="shared" si="27"/>
        <v>3.82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40</v>
      </c>
      <c r="B51" s="161" t="s">
        <v>184</v>
      </c>
      <c r="C51" s="190" t="s">
        <v>185</v>
      </c>
      <c r="D51" s="163" t="s">
        <v>181</v>
      </c>
      <c r="E51" s="167">
        <v>1</v>
      </c>
      <c r="F51" s="169">
        <v>0</v>
      </c>
      <c r="G51" s="170">
        <f t="shared" si="21"/>
        <v>0</v>
      </c>
      <c r="H51" s="169"/>
      <c r="I51" s="170">
        <f t="shared" si="22"/>
        <v>0</v>
      </c>
      <c r="J51" s="169"/>
      <c r="K51" s="170">
        <f t="shared" si="23"/>
        <v>0</v>
      </c>
      <c r="L51" s="170">
        <v>21</v>
      </c>
      <c r="M51" s="170">
        <f t="shared" si="24"/>
        <v>0</v>
      </c>
      <c r="N51" s="163">
        <v>0</v>
      </c>
      <c r="O51" s="163">
        <f t="shared" si="25"/>
        <v>0</v>
      </c>
      <c r="P51" s="163">
        <v>1.8800000000000001E-2</v>
      </c>
      <c r="Q51" s="163">
        <f t="shared" si="26"/>
        <v>1.8800000000000001E-2</v>
      </c>
      <c r="R51" s="163"/>
      <c r="S51" s="163"/>
      <c r="T51" s="164">
        <v>0.57899999999999996</v>
      </c>
      <c r="U51" s="163">
        <f t="shared" si="27"/>
        <v>0.57999999999999996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41</v>
      </c>
      <c r="B52" s="161" t="s">
        <v>186</v>
      </c>
      <c r="C52" s="190" t="s">
        <v>187</v>
      </c>
      <c r="D52" s="163" t="s">
        <v>181</v>
      </c>
      <c r="E52" s="167">
        <v>2</v>
      </c>
      <c r="F52" s="169">
        <v>0</v>
      </c>
      <c r="G52" s="170">
        <f t="shared" si="21"/>
        <v>0</v>
      </c>
      <c r="H52" s="169"/>
      <c r="I52" s="170">
        <f t="shared" si="22"/>
        <v>0</v>
      </c>
      <c r="J52" s="169"/>
      <c r="K52" s="170">
        <f t="shared" si="23"/>
        <v>0</v>
      </c>
      <c r="L52" s="170">
        <v>21</v>
      </c>
      <c r="M52" s="170">
        <f t="shared" si="24"/>
        <v>0</v>
      </c>
      <c r="N52" s="163">
        <v>0</v>
      </c>
      <c r="O52" s="163">
        <f t="shared" si="25"/>
        <v>0</v>
      </c>
      <c r="P52" s="163">
        <v>0.125</v>
      </c>
      <c r="Q52" s="163">
        <f t="shared" si="26"/>
        <v>0.25</v>
      </c>
      <c r="R52" s="163"/>
      <c r="S52" s="163"/>
      <c r="T52" s="164">
        <v>1.1499999999999999</v>
      </c>
      <c r="U52" s="163">
        <f t="shared" si="27"/>
        <v>2.2999999999999998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42</v>
      </c>
      <c r="B53" s="161" t="s">
        <v>188</v>
      </c>
      <c r="C53" s="190" t="s">
        <v>189</v>
      </c>
      <c r="D53" s="163" t="s">
        <v>123</v>
      </c>
      <c r="E53" s="167">
        <v>9</v>
      </c>
      <c r="F53" s="169">
        <v>0</v>
      </c>
      <c r="G53" s="170">
        <f t="shared" si="21"/>
        <v>0</v>
      </c>
      <c r="H53" s="169"/>
      <c r="I53" s="170">
        <f t="shared" si="22"/>
        <v>0</v>
      </c>
      <c r="J53" s="169"/>
      <c r="K53" s="170">
        <f t="shared" si="23"/>
        <v>0</v>
      </c>
      <c r="L53" s="170">
        <v>21</v>
      </c>
      <c r="M53" s="170">
        <f t="shared" si="24"/>
        <v>0</v>
      </c>
      <c r="N53" s="163">
        <v>0</v>
      </c>
      <c r="O53" s="163">
        <f t="shared" si="25"/>
        <v>0</v>
      </c>
      <c r="P53" s="163">
        <v>4.8999999999999998E-4</v>
      </c>
      <c r="Q53" s="163">
        <f t="shared" si="26"/>
        <v>4.4099999999999999E-3</v>
      </c>
      <c r="R53" s="163"/>
      <c r="S53" s="163"/>
      <c r="T53" s="164">
        <v>0.114</v>
      </c>
      <c r="U53" s="163">
        <f t="shared" si="27"/>
        <v>1.03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43</v>
      </c>
      <c r="B54" s="161" t="s">
        <v>190</v>
      </c>
      <c r="C54" s="190" t="s">
        <v>191</v>
      </c>
      <c r="D54" s="163" t="s">
        <v>181</v>
      </c>
      <c r="E54" s="167">
        <v>28</v>
      </c>
      <c r="F54" s="169">
        <v>0</v>
      </c>
      <c r="G54" s="170">
        <f t="shared" si="21"/>
        <v>0</v>
      </c>
      <c r="H54" s="169"/>
      <c r="I54" s="170">
        <f t="shared" si="22"/>
        <v>0</v>
      </c>
      <c r="J54" s="169"/>
      <c r="K54" s="170">
        <f t="shared" si="23"/>
        <v>0</v>
      </c>
      <c r="L54" s="170">
        <v>21</v>
      </c>
      <c r="M54" s="170">
        <f t="shared" si="24"/>
        <v>0</v>
      </c>
      <c r="N54" s="163">
        <v>0</v>
      </c>
      <c r="O54" s="163">
        <f t="shared" si="25"/>
        <v>0</v>
      </c>
      <c r="P54" s="163">
        <v>1.56E-3</v>
      </c>
      <c r="Q54" s="163">
        <f t="shared" si="26"/>
        <v>4.3679999999999997E-2</v>
      </c>
      <c r="R54" s="163"/>
      <c r="S54" s="163"/>
      <c r="T54" s="164">
        <v>0.217</v>
      </c>
      <c r="U54" s="163">
        <f t="shared" si="27"/>
        <v>6.08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102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44</v>
      </c>
      <c r="B55" s="161" t="s">
        <v>192</v>
      </c>
      <c r="C55" s="190" t="s">
        <v>193</v>
      </c>
      <c r="D55" s="163" t="s">
        <v>123</v>
      </c>
      <c r="E55" s="167">
        <v>9</v>
      </c>
      <c r="F55" s="169">
        <v>0</v>
      </c>
      <c r="G55" s="170">
        <f t="shared" si="21"/>
        <v>0</v>
      </c>
      <c r="H55" s="169"/>
      <c r="I55" s="170">
        <f t="shared" si="22"/>
        <v>0</v>
      </c>
      <c r="J55" s="169"/>
      <c r="K55" s="170">
        <f t="shared" si="23"/>
        <v>0</v>
      </c>
      <c r="L55" s="170">
        <v>21</v>
      </c>
      <c r="M55" s="170">
        <f t="shared" si="24"/>
        <v>0</v>
      </c>
      <c r="N55" s="163">
        <v>0</v>
      </c>
      <c r="O55" s="163">
        <f t="shared" si="25"/>
        <v>0</v>
      </c>
      <c r="P55" s="163">
        <v>5.1999999999999995E-4</v>
      </c>
      <c r="Q55" s="163">
        <f t="shared" si="26"/>
        <v>4.6800000000000001E-3</v>
      </c>
      <c r="R55" s="163"/>
      <c r="S55" s="163"/>
      <c r="T55" s="164">
        <v>2.1000000000000001E-2</v>
      </c>
      <c r="U55" s="163">
        <f t="shared" si="27"/>
        <v>0.19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45</v>
      </c>
      <c r="B56" s="161" t="s">
        <v>194</v>
      </c>
      <c r="C56" s="190" t="s">
        <v>195</v>
      </c>
      <c r="D56" s="163" t="s">
        <v>123</v>
      </c>
      <c r="E56" s="167">
        <v>20</v>
      </c>
      <c r="F56" s="169">
        <v>0</v>
      </c>
      <c r="G56" s="170">
        <f t="shared" si="21"/>
        <v>0</v>
      </c>
      <c r="H56" s="169"/>
      <c r="I56" s="170">
        <f t="shared" si="22"/>
        <v>0</v>
      </c>
      <c r="J56" s="169"/>
      <c r="K56" s="170">
        <f t="shared" si="23"/>
        <v>0</v>
      </c>
      <c r="L56" s="170">
        <v>21</v>
      </c>
      <c r="M56" s="170">
        <f t="shared" si="24"/>
        <v>0</v>
      </c>
      <c r="N56" s="163">
        <v>0</v>
      </c>
      <c r="O56" s="163">
        <f t="shared" si="25"/>
        <v>0</v>
      </c>
      <c r="P56" s="163">
        <v>8.4999999999999995E-4</v>
      </c>
      <c r="Q56" s="163">
        <f t="shared" si="26"/>
        <v>1.7000000000000001E-2</v>
      </c>
      <c r="R56" s="163"/>
      <c r="S56" s="163"/>
      <c r="T56" s="164">
        <v>3.7999999999999999E-2</v>
      </c>
      <c r="U56" s="163">
        <f t="shared" si="27"/>
        <v>0.76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102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>
        <v>46</v>
      </c>
      <c r="B57" s="161" t="s">
        <v>196</v>
      </c>
      <c r="C57" s="190" t="s">
        <v>197</v>
      </c>
      <c r="D57" s="163" t="s">
        <v>181</v>
      </c>
      <c r="E57" s="167">
        <v>6</v>
      </c>
      <c r="F57" s="169">
        <v>0</v>
      </c>
      <c r="G57" s="170">
        <f t="shared" si="21"/>
        <v>0</v>
      </c>
      <c r="H57" s="169"/>
      <c r="I57" s="170">
        <f t="shared" si="22"/>
        <v>0</v>
      </c>
      <c r="J57" s="169"/>
      <c r="K57" s="170">
        <f t="shared" si="23"/>
        <v>0</v>
      </c>
      <c r="L57" s="170">
        <v>21</v>
      </c>
      <c r="M57" s="170">
        <f t="shared" si="24"/>
        <v>0</v>
      </c>
      <c r="N57" s="163">
        <v>0</v>
      </c>
      <c r="O57" s="163">
        <f t="shared" si="25"/>
        <v>0</v>
      </c>
      <c r="P57" s="163">
        <v>1.7500000000000002E-2</v>
      </c>
      <c r="Q57" s="163">
        <f t="shared" si="26"/>
        <v>0.105</v>
      </c>
      <c r="R57" s="163"/>
      <c r="S57" s="163"/>
      <c r="T57" s="164">
        <v>0.23799999999999999</v>
      </c>
      <c r="U57" s="163">
        <f t="shared" si="27"/>
        <v>1.43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47</v>
      </c>
      <c r="B58" s="161" t="s">
        <v>198</v>
      </c>
      <c r="C58" s="190" t="s">
        <v>199</v>
      </c>
      <c r="D58" s="163" t="s">
        <v>181</v>
      </c>
      <c r="E58" s="167">
        <v>6</v>
      </c>
      <c r="F58" s="169">
        <v>0</v>
      </c>
      <c r="G58" s="170">
        <f t="shared" si="21"/>
        <v>0</v>
      </c>
      <c r="H58" s="169"/>
      <c r="I58" s="170">
        <f t="shared" si="22"/>
        <v>0</v>
      </c>
      <c r="J58" s="169"/>
      <c r="K58" s="170">
        <f t="shared" si="23"/>
        <v>0</v>
      </c>
      <c r="L58" s="170">
        <v>21</v>
      </c>
      <c r="M58" s="170">
        <f t="shared" si="24"/>
        <v>0</v>
      </c>
      <c r="N58" s="163">
        <v>0</v>
      </c>
      <c r="O58" s="163">
        <f t="shared" si="25"/>
        <v>0</v>
      </c>
      <c r="P58" s="163">
        <v>0.155</v>
      </c>
      <c r="Q58" s="163">
        <f t="shared" si="26"/>
        <v>0.93</v>
      </c>
      <c r="R58" s="163"/>
      <c r="S58" s="163"/>
      <c r="T58" s="164">
        <v>0.83699999999999997</v>
      </c>
      <c r="U58" s="163">
        <f t="shared" si="27"/>
        <v>5.0199999999999996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48</v>
      </c>
      <c r="B59" s="161" t="s">
        <v>200</v>
      </c>
      <c r="C59" s="190" t="s">
        <v>201</v>
      </c>
      <c r="D59" s="163" t="s">
        <v>149</v>
      </c>
      <c r="E59" s="167">
        <v>4</v>
      </c>
      <c r="F59" s="169">
        <v>0</v>
      </c>
      <c r="G59" s="170">
        <f t="shared" si="21"/>
        <v>0</v>
      </c>
      <c r="H59" s="169"/>
      <c r="I59" s="170">
        <f t="shared" si="22"/>
        <v>0</v>
      </c>
      <c r="J59" s="169"/>
      <c r="K59" s="170">
        <f t="shared" si="23"/>
        <v>0</v>
      </c>
      <c r="L59" s="170">
        <v>21</v>
      </c>
      <c r="M59" s="170">
        <f t="shared" si="24"/>
        <v>0</v>
      </c>
      <c r="N59" s="163">
        <v>0</v>
      </c>
      <c r="O59" s="163">
        <f t="shared" si="25"/>
        <v>0</v>
      </c>
      <c r="P59" s="163">
        <v>0</v>
      </c>
      <c r="Q59" s="163">
        <f t="shared" si="26"/>
        <v>0</v>
      </c>
      <c r="R59" s="163"/>
      <c r="S59" s="163"/>
      <c r="T59" s="164">
        <v>0</v>
      </c>
      <c r="U59" s="163">
        <f t="shared" si="27"/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154">
        <v>49</v>
      </c>
      <c r="B60" s="161" t="s">
        <v>202</v>
      </c>
      <c r="C60" s="190" t="s">
        <v>203</v>
      </c>
      <c r="D60" s="163" t="s">
        <v>204</v>
      </c>
      <c r="E60" s="167">
        <v>6</v>
      </c>
      <c r="F60" s="169">
        <v>0</v>
      </c>
      <c r="G60" s="170">
        <f t="shared" si="21"/>
        <v>0</v>
      </c>
      <c r="H60" s="169"/>
      <c r="I60" s="170">
        <f t="shared" si="22"/>
        <v>0</v>
      </c>
      <c r="J60" s="169"/>
      <c r="K60" s="170">
        <f t="shared" si="23"/>
        <v>0</v>
      </c>
      <c r="L60" s="170">
        <v>21</v>
      </c>
      <c r="M60" s="170">
        <f t="shared" si="24"/>
        <v>0</v>
      </c>
      <c r="N60" s="163">
        <v>0</v>
      </c>
      <c r="O60" s="163">
        <f t="shared" si="25"/>
        <v>0</v>
      </c>
      <c r="P60" s="163">
        <v>0</v>
      </c>
      <c r="Q60" s="163">
        <f t="shared" si="26"/>
        <v>0</v>
      </c>
      <c r="R60" s="163"/>
      <c r="S60" s="163"/>
      <c r="T60" s="164">
        <v>0</v>
      </c>
      <c r="U60" s="163">
        <f t="shared" si="27"/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50</v>
      </c>
      <c r="B61" s="161" t="s">
        <v>205</v>
      </c>
      <c r="C61" s="190" t="s">
        <v>206</v>
      </c>
      <c r="D61" s="163" t="s">
        <v>149</v>
      </c>
      <c r="E61" s="167">
        <v>8</v>
      </c>
      <c r="F61" s="169">
        <v>0</v>
      </c>
      <c r="G61" s="170">
        <f t="shared" si="21"/>
        <v>0</v>
      </c>
      <c r="H61" s="169"/>
      <c r="I61" s="170">
        <f t="shared" si="22"/>
        <v>0</v>
      </c>
      <c r="J61" s="169"/>
      <c r="K61" s="170">
        <f t="shared" si="23"/>
        <v>0</v>
      </c>
      <c r="L61" s="170">
        <v>21</v>
      </c>
      <c r="M61" s="170">
        <f t="shared" si="24"/>
        <v>0</v>
      </c>
      <c r="N61" s="163">
        <v>0</v>
      </c>
      <c r="O61" s="163">
        <f t="shared" si="25"/>
        <v>0</v>
      </c>
      <c r="P61" s="163">
        <v>0</v>
      </c>
      <c r="Q61" s="163">
        <f t="shared" si="26"/>
        <v>0</v>
      </c>
      <c r="R61" s="163"/>
      <c r="S61" s="163"/>
      <c r="T61" s="164">
        <v>0</v>
      </c>
      <c r="U61" s="163">
        <f t="shared" si="27"/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102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51</v>
      </c>
      <c r="B62" s="161" t="s">
        <v>207</v>
      </c>
      <c r="C62" s="190" t="s">
        <v>208</v>
      </c>
      <c r="D62" s="163" t="s">
        <v>149</v>
      </c>
      <c r="E62" s="167">
        <v>9</v>
      </c>
      <c r="F62" s="169">
        <v>0</v>
      </c>
      <c r="G62" s="170">
        <f t="shared" si="21"/>
        <v>0</v>
      </c>
      <c r="H62" s="169"/>
      <c r="I62" s="170">
        <f t="shared" si="22"/>
        <v>0</v>
      </c>
      <c r="J62" s="169"/>
      <c r="K62" s="170">
        <f t="shared" si="23"/>
        <v>0</v>
      </c>
      <c r="L62" s="170">
        <v>21</v>
      </c>
      <c r="M62" s="170">
        <f t="shared" si="24"/>
        <v>0</v>
      </c>
      <c r="N62" s="163">
        <v>0</v>
      </c>
      <c r="O62" s="163">
        <f t="shared" si="25"/>
        <v>0</v>
      </c>
      <c r="P62" s="163">
        <v>0</v>
      </c>
      <c r="Q62" s="163">
        <f t="shared" si="26"/>
        <v>0</v>
      </c>
      <c r="R62" s="163"/>
      <c r="S62" s="163"/>
      <c r="T62" s="164">
        <v>0</v>
      </c>
      <c r="U62" s="163">
        <f t="shared" si="27"/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52</v>
      </c>
      <c r="B63" s="161" t="s">
        <v>209</v>
      </c>
      <c r="C63" s="190" t="s">
        <v>210</v>
      </c>
      <c r="D63" s="163" t="s">
        <v>181</v>
      </c>
      <c r="E63" s="167">
        <v>12</v>
      </c>
      <c r="F63" s="169">
        <v>0</v>
      </c>
      <c r="G63" s="170">
        <f t="shared" si="21"/>
        <v>0</v>
      </c>
      <c r="H63" s="169"/>
      <c r="I63" s="170">
        <f t="shared" si="22"/>
        <v>0</v>
      </c>
      <c r="J63" s="169"/>
      <c r="K63" s="170">
        <f t="shared" si="23"/>
        <v>0</v>
      </c>
      <c r="L63" s="170">
        <v>21</v>
      </c>
      <c r="M63" s="170">
        <f t="shared" si="24"/>
        <v>0</v>
      </c>
      <c r="N63" s="163">
        <v>1.41E-3</v>
      </c>
      <c r="O63" s="163">
        <f t="shared" si="25"/>
        <v>1.6920000000000001E-2</v>
      </c>
      <c r="P63" s="163">
        <v>0</v>
      </c>
      <c r="Q63" s="163">
        <f t="shared" si="26"/>
        <v>0</v>
      </c>
      <c r="R63" s="163"/>
      <c r="S63" s="163"/>
      <c r="T63" s="164">
        <v>1.575</v>
      </c>
      <c r="U63" s="163">
        <f t="shared" si="27"/>
        <v>18.899999999999999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53</v>
      </c>
      <c r="B64" s="161" t="s">
        <v>211</v>
      </c>
      <c r="C64" s="190" t="s">
        <v>212</v>
      </c>
      <c r="D64" s="163" t="s">
        <v>181</v>
      </c>
      <c r="E64" s="167">
        <v>11</v>
      </c>
      <c r="F64" s="169">
        <v>0</v>
      </c>
      <c r="G64" s="170">
        <f t="shared" si="21"/>
        <v>0</v>
      </c>
      <c r="H64" s="169"/>
      <c r="I64" s="170">
        <f t="shared" si="22"/>
        <v>0</v>
      </c>
      <c r="J64" s="169"/>
      <c r="K64" s="170">
        <f t="shared" si="23"/>
        <v>0</v>
      </c>
      <c r="L64" s="170">
        <v>21</v>
      </c>
      <c r="M64" s="170">
        <f t="shared" si="24"/>
        <v>0</v>
      </c>
      <c r="N64" s="163">
        <v>6.9999999999999994E-5</v>
      </c>
      <c r="O64" s="163">
        <f t="shared" si="25"/>
        <v>7.6999999999999996E-4</v>
      </c>
      <c r="P64" s="163">
        <v>0</v>
      </c>
      <c r="Q64" s="163">
        <f t="shared" si="26"/>
        <v>0</v>
      </c>
      <c r="R64" s="163"/>
      <c r="S64" s="163"/>
      <c r="T64" s="164">
        <v>0.27500000000000002</v>
      </c>
      <c r="U64" s="163">
        <f t="shared" si="27"/>
        <v>3.03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54</v>
      </c>
      <c r="B65" s="161" t="s">
        <v>213</v>
      </c>
      <c r="C65" s="190" t="s">
        <v>214</v>
      </c>
      <c r="D65" s="163" t="s">
        <v>149</v>
      </c>
      <c r="E65" s="167">
        <v>8</v>
      </c>
      <c r="F65" s="169">
        <v>0</v>
      </c>
      <c r="G65" s="170">
        <f t="shared" si="21"/>
        <v>0</v>
      </c>
      <c r="H65" s="169"/>
      <c r="I65" s="170">
        <f t="shared" si="22"/>
        <v>0</v>
      </c>
      <c r="J65" s="169"/>
      <c r="K65" s="170">
        <f t="shared" si="23"/>
        <v>0</v>
      </c>
      <c r="L65" s="170">
        <v>21</v>
      </c>
      <c r="M65" s="170">
        <f t="shared" si="24"/>
        <v>0</v>
      </c>
      <c r="N65" s="163">
        <v>0</v>
      </c>
      <c r="O65" s="163">
        <f t="shared" si="25"/>
        <v>0</v>
      </c>
      <c r="P65" s="163">
        <v>0</v>
      </c>
      <c r="Q65" s="163">
        <f t="shared" si="26"/>
        <v>0</v>
      </c>
      <c r="R65" s="163"/>
      <c r="S65" s="163"/>
      <c r="T65" s="164">
        <v>0</v>
      </c>
      <c r="U65" s="163">
        <f t="shared" si="27"/>
        <v>0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102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55</v>
      </c>
      <c r="B66" s="161" t="s">
        <v>215</v>
      </c>
      <c r="C66" s="190" t="s">
        <v>216</v>
      </c>
      <c r="D66" s="163" t="s">
        <v>149</v>
      </c>
      <c r="E66" s="167">
        <v>3</v>
      </c>
      <c r="F66" s="169">
        <v>0</v>
      </c>
      <c r="G66" s="170">
        <f t="shared" si="21"/>
        <v>0</v>
      </c>
      <c r="H66" s="169"/>
      <c r="I66" s="170">
        <f t="shared" si="22"/>
        <v>0</v>
      </c>
      <c r="J66" s="169"/>
      <c r="K66" s="170">
        <f t="shared" si="23"/>
        <v>0</v>
      </c>
      <c r="L66" s="170">
        <v>21</v>
      </c>
      <c r="M66" s="170">
        <f t="shared" si="24"/>
        <v>0</v>
      </c>
      <c r="N66" s="163">
        <v>0</v>
      </c>
      <c r="O66" s="163">
        <f t="shared" si="25"/>
        <v>0</v>
      </c>
      <c r="P66" s="163">
        <v>0</v>
      </c>
      <c r="Q66" s="163">
        <f t="shared" si="26"/>
        <v>0</v>
      </c>
      <c r="R66" s="163"/>
      <c r="S66" s="163"/>
      <c r="T66" s="164">
        <v>0</v>
      </c>
      <c r="U66" s="163">
        <f t="shared" si="27"/>
        <v>0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56</v>
      </c>
      <c r="B67" s="161" t="s">
        <v>217</v>
      </c>
      <c r="C67" s="190" t="s">
        <v>218</v>
      </c>
      <c r="D67" s="163" t="s">
        <v>149</v>
      </c>
      <c r="E67" s="167">
        <v>11</v>
      </c>
      <c r="F67" s="169">
        <v>0</v>
      </c>
      <c r="G67" s="170">
        <f t="shared" si="21"/>
        <v>0</v>
      </c>
      <c r="H67" s="169"/>
      <c r="I67" s="170">
        <f t="shared" si="22"/>
        <v>0</v>
      </c>
      <c r="J67" s="169"/>
      <c r="K67" s="170">
        <f t="shared" si="23"/>
        <v>0</v>
      </c>
      <c r="L67" s="170">
        <v>21</v>
      </c>
      <c r="M67" s="170">
        <f t="shared" si="24"/>
        <v>0</v>
      </c>
      <c r="N67" s="163">
        <v>0</v>
      </c>
      <c r="O67" s="163">
        <f t="shared" si="25"/>
        <v>0</v>
      </c>
      <c r="P67" s="163">
        <v>0</v>
      </c>
      <c r="Q67" s="163">
        <f t="shared" si="26"/>
        <v>0</v>
      </c>
      <c r="R67" s="163"/>
      <c r="S67" s="163"/>
      <c r="T67" s="164">
        <v>0</v>
      </c>
      <c r="U67" s="163">
        <f t="shared" si="27"/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102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57</v>
      </c>
      <c r="B68" s="161" t="s">
        <v>219</v>
      </c>
      <c r="C68" s="190" t="s">
        <v>220</v>
      </c>
      <c r="D68" s="163" t="s">
        <v>149</v>
      </c>
      <c r="E68" s="167">
        <v>1</v>
      </c>
      <c r="F68" s="169">
        <v>0</v>
      </c>
      <c r="G68" s="170">
        <f t="shared" si="21"/>
        <v>0</v>
      </c>
      <c r="H68" s="169"/>
      <c r="I68" s="170">
        <f t="shared" si="22"/>
        <v>0</v>
      </c>
      <c r="J68" s="169"/>
      <c r="K68" s="170">
        <f t="shared" si="23"/>
        <v>0</v>
      </c>
      <c r="L68" s="170">
        <v>21</v>
      </c>
      <c r="M68" s="170">
        <f t="shared" si="24"/>
        <v>0</v>
      </c>
      <c r="N68" s="163">
        <v>0</v>
      </c>
      <c r="O68" s="163">
        <f t="shared" si="25"/>
        <v>0</v>
      </c>
      <c r="P68" s="163">
        <v>0</v>
      </c>
      <c r="Q68" s="163">
        <f t="shared" si="26"/>
        <v>0</v>
      </c>
      <c r="R68" s="163"/>
      <c r="S68" s="163"/>
      <c r="T68" s="164">
        <v>0</v>
      </c>
      <c r="U68" s="163">
        <f t="shared" si="27"/>
        <v>0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58</v>
      </c>
      <c r="B69" s="161" t="s">
        <v>221</v>
      </c>
      <c r="C69" s="190" t="s">
        <v>222</v>
      </c>
      <c r="D69" s="163" t="s">
        <v>181</v>
      </c>
      <c r="E69" s="167">
        <v>1</v>
      </c>
      <c r="F69" s="169">
        <v>0</v>
      </c>
      <c r="G69" s="170">
        <f t="shared" si="21"/>
        <v>0</v>
      </c>
      <c r="H69" s="169"/>
      <c r="I69" s="170">
        <f t="shared" si="22"/>
        <v>0</v>
      </c>
      <c r="J69" s="169"/>
      <c r="K69" s="170">
        <f t="shared" si="23"/>
        <v>0</v>
      </c>
      <c r="L69" s="170">
        <v>21</v>
      </c>
      <c r="M69" s="170">
        <f t="shared" si="24"/>
        <v>0</v>
      </c>
      <c r="N69" s="163">
        <v>0</v>
      </c>
      <c r="O69" s="163">
        <f t="shared" si="25"/>
        <v>0</v>
      </c>
      <c r="P69" s="163">
        <v>0</v>
      </c>
      <c r="Q69" s="163">
        <f t="shared" si="26"/>
        <v>0</v>
      </c>
      <c r="R69" s="163"/>
      <c r="S69" s="163"/>
      <c r="T69" s="164">
        <v>1.77</v>
      </c>
      <c r="U69" s="163">
        <f t="shared" si="27"/>
        <v>1.77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59</v>
      </c>
      <c r="B70" s="161" t="s">
        <v>223</v>
      </c>
      <c r="C70" s="190" t="s">
        <v>224</v>
      </c>
      <c r="D70" s="163" t="s">
        <v>181</v>
      </c>
      <c r="E70" s="167">
        <v>1</v>
      </c>
      <c r="F70" s="169">
        <v>0</v>
      </c>
      <c r="G70" s="170">
        <f t="shared" si="21"/>
        <v>0</v>
      </c>
      <c r="H70" s="169"/>
      <c r="I70" s="170">
        <f t="shared" si="22"/>
        <v>0</v>
      </c>
      <c r="J70" s="169"/>
      <c r="K70" s="170">
        <f t="shared" si="23"/>
        <v>0</v>
      </c>
      <c r="L70" s="170">
        <v>21</v>
      </c>
      <c r="M70" s="170">
        <f t="shared" si="24"/>
        <v>0</v>
      </c>
      <c r="N70" s="163">
        <v>8.8999999999999995E-4</v>
      </c>
      <c r="O70" s="163">
        <f t="shared" si="25"/>
        <v>8.8999999999999995E-4</v>
      </c>
      <c r="P70" s="163">
        <v>0</v>
      </c>
      <c r="Q70" s="163">
        <f t="shared" si="26"/>
        <v>0</v>
      </c>
      <c r="R70" s="163"/>
      <c r="S70" s="163"/>
      <c r="T70" s="164">
        <v>1.1200000000000001</v>
      </c>
      <c r="U70" s="163">
        <f t="shared" si="27"/>
        <v>1.1200000000000001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102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60</v>
      </c>
      <c r="B71" s="161" t="s">
        <v>225</v>
      </c>
      <c r="C71" s="190" t="s">
        <v>226</v>
      </c>
      <c r="D71" s="163" t="s">
        <v>149</v>
      </c>
      <c r="E71" s="167">
        <v>1</v>
      </c>
      <c r="F71" s="169">
        <v>0</v>
      </c>
      <c r="G71" s="170">
        <f t="shared" si="21"/>
        <v>0</v>
      </c>
      <c r="H71" s="169"/>
      <c r="I71" s="170">
        <f t="shared" si="22"/>
        <v>0</v>
      </c>
      <c r="J71" s="169"/>
      <c r="K71" s="170">
        <f t="shared" si="23"/>
        <v>0</v>
      </c>
      <c r="L71" s="170">
        <v>21</v>
      </c>
      <c r="M71" s="170">
        <f t="shared" si="24"/>
        <v>0</v>
      </c>
      <c r="N71" s="163">
        <v>0</v>
      </c>
      <c r="O71" s="163">
        <f t="shared" si="25"/>
        <v>0</v>
      </c>
      <c r="P71" s="163">
        <v>0</v>
      </c>
      <c r="Q71" s="163">
        <f t="shared" si="26"/>
        <v>0</v>
      </c>
      <c r="R71" s="163"/>
      <c r="S71" s="163"/>
      <c r="T71" s="164">
        <v>0</v>
      </c>
      <c r="U71" s="163">
        <f t="shared" si="27"/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61</v>
      </c>
      <c r="B72" s="161" t="s">
        <v>227</v>
      </c>
      <c r="C72" s="190" t="s">
        <v>228</v>
      </c>
      <c r="D72" s="163" t="s">
        <v>149</v>
      </c>
      <c r="E72" s="167">
        <v>1</v>
      </c>
      <c r="F72" s="169">
        <v>0</v>
      </c>
      <c r="G72" s="170">
        <f t="shared" si="21"/>
        <v>0</v>
      </c>
      <c r="H72" s="169"/>
      <c r="I72" s="170">
        <f t="shared" si="22"/>
        <v>0</v>
      </c>
      <c r="J72" s="169"/>
      <c r="K72" s="170">
        <f t="shared" si="23"/>
        <v>0</v>
      </c>
      <c r="L72" s="170">
        <v>21</v>
      </c>
      <c r="M72" s="170">
        <f t="shared" si="24"/>
        <v>0</v>
      </c>
      <c r="N72" s="163">
        <v>0</v>
      </c>
      <c r="O72" s="163">
        <f t="shared" si="25"/>
        <v>0</v>
      </c>
      <c r="P72" s="163">
        <v>0</v>
      </c>
      <c r="Q72" s="163">
        <f t="shared" si="26"/>
        <v>0</v>
      </c>
      <c r="R72" s="163"/>
      <c r="S72" s="163"/>
      <c r="T72" s="164">
        <v>0</v>
      </c>
      <c r="U72" s="163">
        <f t="shared" si="27"/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62</v>
      </c>
      <c r="B73" s="161" t="s">
        <v>229</v>
      </c>
      <c r="C73" s="190" t="s">
        <v>230</v>
      </c>
      <c r="D73" s="163" t="s">
        <v>149</v>
      </c>
      <c r="E73" s="167">
        <v>1</v>
      </c>
      <c r="F73" s="169">
        <v>0</v>
      </c>
      <c r="G73" s="170">
        <f t="shared" si="21"/>
        <v>0</v>
      </c>
      <c r="H73" s="169"/>
      <c r="I73" s="170">
        <f t="shared" si="22"/>
        <v>0</v>
      </c>
      <c r="J73" s="169"/>
      <c r="K73" s="170">
        <f t="shared" si="23"/>
        <v>0</v>
      </c>
      <c r="L73" s="170">
        <v>21</v>
      </c>
      <c r="M73" s="170">
        <f t="shared" si="24"/>
        <v>0</v>
      </c>
      <c r="N73" s="163">
        <v>0</v>
      </c>
      <c r="O73" s="163">
        <f t="shared" si="25"/>
        <v>0</v>
      </c>
      <c r="P73" s="163">
        <v>0</v>
      </c>
      <c r="Q73" s="163">
        <f t="shared" si="26"/>
        <v>0</v>
      </c>
      <c r="R73" s="163"/>
      <c r="S73" s="163"/>
      <c r="T73" s="164">
        <v>0</v>
      </c>
      <c r="U73" s="163">
        <f t="shared" si="27"/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ht="22.5" outlineLevel="1" x14ac:dyDescent="0.2">
      <c r="A74" s="154">
        <v>63</v>
      </c>
      <c r="B74" s="161" t="s">
        <v>231</v>
      </c>
      <c r="C74" s="190" t="s">
        <v>232</v>
      </c>
      <c r="D74" s="163" t="s">
        <v>149</v>
      </c>
      <c r="E74" s="167">
        <v>1</v>
      </c>
      <c r="F74" s="169">
        <v>0</v>
      </c>
      <c r="G74" s="170">
        <f t="shared" si="21"/>
        <v>0</v>
      </c>
      <c r="H74" s="169"/>
      <c r="I74" s="170">
        <f t="shared" si="22"/>
        <v>0</v>
      </c>
      <c r="J74" s="169"/>
      <c r="K74" s="170">
        <f t="shared" si="23"/>
        <v>0</v>
      </c>
      <c r="L74" s="170">
        <v>21</v>
      </c>
      <c r="M74" s="170">
        <f t="shared" si="24"/>
        <v>0</v>
      </c>
      <c r="N74" s="163">
        <v>0</v>
      </c>
      <c r="O74" s="163">
        <f t="shared" si="25"/>
        <v>0</v>
      </c>
      <c r="P74" s="163">
        <v>0</v>
      </c>
      <c r="Q74" s="163">
        <f t="shared" si="26"/>
        <v>0</v>
      </c>
      <c r="R74" s="163"/>
      <c r="S74" s="163"/>
      <c r="T74" s="164">
        <v>0</v>
      </c>
      <c r="U74" s="163">
        <f t="shared" si="27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>
        <v>64</v>
      </c>
      <c r="B75" s="161" t="s">
        <v>233</v>
      </c>
      <c r="C75" s="190" t="s">
        <v>234</v>
      </c>
      <c r="D75" s="163" t="s">
        <v>123</v>
      </c>
      <c r="E75" s="167">
        <v>8</v>
      </c>
      <c r="F75" s="169">
        <v>0</v>
      </c>
      <c r="G75" s="170">
        <f t="shared" si="21"/>
        <v>0</v>
      </c>
      <c r="H75" s="169"/>
      <c r="I75" s="170">
        <f t="shared" si="22"/>
        <v>0</v>
      </c>
      <c r="J75" s="169"/>
      <c r="K75" s="170">
        <f t="shared" si="23"/>
        <v>0</v>
      </c>
      <c r="L75" s="170">
        <v>21</v>
      </c>
      <c r="M75" s="170">
        <f t="shared" si="24"/>
        <v>0</v>
      </c>
      <c r="N75" s="163">
        <v>1.8E-3</v>
      </c>
      <c r="O75" s="163">
        <f t="shared" si="25"/>
        <v>1.44E-2</v>
      </c>
      <c r="P75" s="163">
        <v>0</v>
      </c>
      <c r="Q75" s="163">
        <f t="shared" si="26"/>
        <v>0</v>
      </c>
      <c r="R75" s="163"/>
      <c r="S75" s="163"/>
      <c r="T75" s="164">
        <v>0.96199999999999997</v>
      </c>
      <c r="U75" s="163">
        <f t="shared" si="27"/>
        <v>7.7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102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>
        <v>65</v>
      </c>
      <c r="B76" s="161" t="s">
        <v>235</v>
      </c>
      <c r="C76" s="190" t="s">
        <v>236</v>
      </c>
      <c r="D76" s="163" t="s">
        <v>123</v>
      </c>
      <c r="E76" s="167">
        <v>8</v>
      </c>
      <c r="F76" s="169">
        <v>0</v>
      </c>
      <c r="G76" s="170">
        <f t="shared" si="21"/>
        <v>0</v>
      </c>
      <c r="H76" s="169"/>
      <c r="I76" s="170">
        <f t="shared" si="22"/>
        <v>0</v>
      </c>
      <c r="J76" s="169"/>
      <c r="K76" s="170">
        <f t="shared" si="23"/>
        <v>0</v>
      </c>
      <c r="L76" s="170">
        <v>21</v>
      </c>
      <c r="M76" s="170">
        <f t="shared" si="24"/>
        <v>0</v>
      </c>
      <c r="N76" s="163">
        <v>8.8000000000000003E-4</v>
      </c>
      <c r="O76" s="163">
        <f t="shared" si="25"/>
        <v>7.0400000000000003E-3</v>
      </c>
      <c r="P76" s="163">
        <v>0</v>
      </c>
      <c r="Q76" s="163">
        <f t="shared" si="26"/>
        <v>0</v>
      </c>
      <c r="R76" s="163"/>
      <c r="S76" s="163"/>
      <c r="T76" s="164">
        <v>1.091</v>
      </c>
      <c r="U76" s="163">
        <f t="shared" si="27"/>
        <v>8.73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54">
        <v>66</v>
      </c>
      <c r="B77" s="161" t="s">
        <v>237</v>
      </c>
      <c r="C77" s="190" t="s">
        <v>238</v>
      </c>
      <c r="D77" s="163" t="s">
        <v>149</v>
      </c>
      <c r="E77" s="167">
        <v>6</v>
      </c>
      <c r="F77" s="169">
        <v>0</v>
      </c>
      <c r="G77" s="170">
        <f t="shared" si="21"/>
        <v>0</v>
      </c>
      <c r="H77" s="169"/>
      <c r="I77" s="170">
        <f t="shared" si="22"/>
        <v>0</v>
      </c>
      <c r="J77" s="169"/>
      <c r="K77" s="170">
        <f t="shared" si="23"/>
        <v>0</v>
      </c>
      <c r="L77" s="170">
        <v>21</v>
      </c>
      <c r="M77" s="170">
        <f t="shared" si="24"/>
        <v>0</v>
      </c>
      <c r="N77" s="163">
        <v>0</v>
      </c>
      <c r="O77" s="163">
        <f t="shared" si="25"/>
        <v>0</v>
      </c>
      <c r="P77" s="163">
        <v>0</v>
      </c>
      <c r="Q77" s="163">
        <f t="shared" si="26"/>
        <v>0</v>
      </c>
      <c r="R77" s="163"/>
      <c r="S77" s="163"/>
      <c r="T77" s="164">
        <v>0</v>
      </c>
      <c r="U77" s="163">
        <f t="shared" si="27"/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102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54">
        <v>67</v>
      </c>
      <c r="B78" s="161" t="s">
        <v>239</v>
      </c>
      <c r="C78" s="190" t="s">
        <v>240</v>
      </c>
      <c r="D78" s="163" t="s">
        <v>149</v>
      </c>
      <c r="E78" s="167">
        <v>6</v>
      </c>
      <c r="F78" s="169">
        <v>0</v>
      </c>
      <c r="G78" s="170">
        <f t="shared" si="21"/>
        <v>0</v>
      </c>
      <c r="H78" s="169"/>
      <c r="I78" s="170">
        <f t="shared" si="22"/>
        <v>0</v>
      </c>
      <c r="J78" s="169"/>
      <c r="K78" s="170">
        <f t="shared" si="23"/>
        <v>0</v>
      </c>
      <c r="L78" s="170">
        <v>21</v>
      </c>
      <c r="M78" s="170">
        <f t="shared" si="24"/>
        <v>0</v>
      </c>
      <c r="N78" s="163">
        <v>0</v>
      </c>
      <c r="O78" s="163">
        <f t="shared" si="25"/>
        <v>0</v>
      </c>
      <c r="P78" s="163">
        <v>0</v>
      </c>
      <c r="Q78" s="163">
        <f t="shared" si="26"/>
        <v>0</v>
      </c>
      <c r="R78" s="163"/>
      <c r="S78" s="163"/>
      <c r="T78" s="164">
        <v>0</v>
      </c>
      <c r="U78" s="163">
        <f t="shared" si="27"/>
        <v>0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68</v>
      </c>
      <c r="B79" s="161" t="s">
        <v>241</v>
      </c>
      <c r="C79" s="190" t="s">
        <v>242</v>
      </c>
      <c r="D79" s="163" t="s">
        <v>149</v>
      </c>
      <c r="E79" s="167">
        <v>2</v>
      </c>
      <c r="F79" s="169">
        <v>0</v>
      </c>
      <c r="G79" s="170">
        <f t="shared" si="21"/>
        <v>0</v>
      </c>
      <c r="H79" s="169"/>
      <c r="I79" s="170">
        <f t="shared" si="22"/>
        <v>0</v>
      </c>
      <c r="J79" s="169"/>
      <c r="K79" s="170">
        <f t="shared" si="23"/>
        <v>0</v>
      </c>
      <c r="L79" s="170">
        <v>21</v>
      </c>
      <c r="M79" s="170">
        <f t="shared" si="24"/>
        <v>0</v>
      </c>
      <c r="N79" s="163">
        <v>0</v>
      </c>
      <c r="O79" s="163">
        <f t="shared" si="25"/>
        <v>0</v>
      </c>
      <c r="P79" s="163">
        <v>0</v>
      </c>
      <c r="Q79" s="163">
        <f t="shared" si="26"/>
        <v>0</v>
      </c>
      <c r="R79" s="163"/>
      <c r="S79" s="163"/>
      <c r="T79" s="164">
        <v>0</v>
      </c>
      <c r="U79" s="163">
        <f t="shared" si="27"/>
        <v>0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54">
        <v>69</v>
      </c>
      <c r="B80" s="161" t="s">
        <v>243</v>
      </c>
      <c r="C80" s="190" t="s">
        <v>244</v>
      </c>
      <c r="D80" s="163" t="s">
        <v>149</v>
      </c>
      <c r="E80" s="167">
        <v>2</v>
      </c>
      <c r="F80" s="169">
        <v>0</v>
      </c>
      <c r="G80" s="170">
        <f t="shared" si="21"/>
        <v>0</v>
      </c>
      <c r="H80" s="169"/>
      <c r="I80" s="170">
        <f t="shared" si="22"/>
        <v>0</v>
      </c>
      <c r="J80" s="169"/>
      <c r="K80" s="170">
        <f t="shared" si="23"/>
        <v>0</v>
      </c>
      <c r="L80" s="170">
        <v>21</v>
      </c>
      <c r="M80" s="170">
        <f t="shared" si="24"/>
        <v>0</v>
      </c>
      <c r="N80" s="163">
        <v>0</v>
      </c>
      <c r="O80" s="163">
        <f t="shared" si="25"/>
        <v>0</v>
      </c>
      <c r="P80" s="163">
        <v>0</v>
      </c>
      <c r="Q80" s="163">
        <f t="shared" si="26"/>
        <v>0</v>
      </c>
      <c r="R80" s="163"/>
      <c r="S80" s="163"/>
      <c r="T80" s="164">
        <v>0</v>
      </c>
      <c r="U80" s="163">
        <f t="shared" si="27"/>
        <v>0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54">
        <v>70</v>
      </c>
      <c r="B81" s="161" t="s">
        <v>245</v>
      </c>
      <c r="C81" s="190" t="s">
        <v>246</v>
      </c>
      <c r="D81" s="163" t="s">
        <v>149</v>
      </c>
      <c r="E81" s="167">
        <v>8</v>
      </c>
      <c r="F81" s="169">
        <v>0</v>
      </c>
      <c r="G81" s="170">
        <f t="shared" si="21"/>
        <v>0</v>
      </c>
      <c r="H81" s="169"/>
      <c r="I81" s="170">
        <f t="shared" si="22"/>
        <v>0</v>
      </c>
      <c r="J81" s="169"/>
      <c r="K81" s="170">
        <f t="shared" si="23"/>
        <v>0</v>
      </c>
      <c r="L81" s="170">
        <v>21</v>
      </c>
      <c r="M81" s="170">
        <f t="shared" si="24"/>
        <v>0</v>
      </c>
      <c r="N81" s="163">
        <v>0</v>
      </c>
      <c r="O81" s="163">
        <f t="shared" si="25"/>
        <v>0</v>
      </c>
      <c r="P81" s="163">
        <v>0</v>
      </c>
      <c r="Q81" s="163">
        <f t="shared" si="26"/>
        <v>0</v>
      </c>
      <c r="R81" s="163"/>
      <c r="S81" s="163"/>
      <c r="T81" s="164">
        <v>0</v>
      </c>
      <c r="U81" s="163">
        <f t="shared" si="27"/>
        <v>0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ht="22.5" outlineLevel="1" x14ac:dyDescent="0.2">
      <c r="A82" s="154">
        <v>71</v>
      </c>
      <c r="B82" s="161" t="s">
        <v>247</v>
      </c>
      <c r="C82" s="190" t="s">
        <v>248</v>
      </c>
      <c r="D82" s="163" t="s">
        <v>204</v>
      </c>
      <c r="E82" s="167">
        <v>8</v>
      </c>
      <c r="F82" s="169">
        <v>0</v>
      </c>
      <c r="G82" s="170">
        <f t="shared" si="21"/>
        <v>0</v>
      </c>
      <c r="H82" s="169"/>
      <c r="I82" s="170">
        <f t="shared" si="22"/>
        <v>0</v>
      </c>
      <c r="J82" s="169"/>
      <c r="K82" s="170">
        <f t="shared" si="23"/>
        <v>0</v>
      </c>
      <c r="L82" s="170">
        <v>21</v>
      </c>
      <c r="M82" s="170">
        <f t="shared" si="24"/>
        <v>0</v>
      </c>
      <c r="N82" s="163">
        <v>0</v>
      </c>
      <c r="O82" s="163">
        <f t="shared" si="25"/>
        <v>0</v>
      </c>
      <c r="P82" s="163">
        <v>0</v>
      </c>
      <c r="Q82" s="163">
        <f t="shared" si="26"/>
        <v>0</v>
      </c>
      <c r="R82" s="163"/>
      <c r="S82" s="163"/>
      <c r="T82" s="164">
        <v>0</v>
      </c>
      <c r="U82" s="163">
        <f t="shared" si="27"/>
        <v>0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72</v>
      </c>
      <c r="B83" s="161" t="s">
        <v>249</v>
      </c>
      <c r="C83" s="190" t="s">
        <v>250</v>
      </c>
      <c r="D83" s="163" t="s">
        <v>181</v>
      </c>
      <c r="E83" s="167">
        <v>5</v>
      </c>
      <c r="F83" s="169">
        <v>0</v>
      </c>
      <c r="G83" s="170">
        <f t="shared" si="21"/>
        <v>0</v>
      </c>
      <c r="H83" s="169"/>
      <c r="I83" s="170">
        <f t="shared" si="22"/>
        <v>0</v>
      </c>
      <c r="J83" s="169"/>
      <c r="K83" s="170">
        <f t="shared" si="23"/>
        <v>0</v>
      </c>
      <c r="L83" s="170">
        <v>21</v>
      </c>
      <c r="M83" s="170">
        <f t="shared" si="24"/>
        <v>0</v>
      </c>
      <c r="N83" s="163">
        <v>6.2E-4</v>
      </c>
      <c r="O83" s="163">
        <f t="shared" si="25"/>
        <v>3.0999999999999999E-3</v>
      </c>
      <c r="P83" s="163">
        <v>0</v>
      </c>
      <c r="Q83" s="163">
        <f t="shared" si="26"/>
        <v>0</v>
      </c>
      <c r="R83" s="163"/>
      <c r="S83" s="163"/>
      <c r="T83" s="164">
        <v>2.6</v>
      </c>
      <c r="U83" s="163">
        <f t="shared" si="27"/>
        <v>13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73</v>
      </c>
      <c r="B84" s="161" t="s">
        <v>251</v>
      </c>
      <c r="C84" s="190" t="s">
        <v>252</v>
      </c>
      <c r="D84" s="163" t="s">
        <v>149</v>
      </c>
      <c r="E84" s="167">
        <v>4</v>
      </c>
      <c r="F84" s="169">
        <v>0</v>
      </c>
      <c r="G84" s="170">
        <f t="shared" si="21"/>
        <v>0</v>
      </c>
      <c r="H84" s="169"/>
      <c r="I84" s="170">
        <f t="shared" si="22"/>
        <v>0</v>
      </c>
      <c r="J84" s="169"/>
      <c r="K84" s="170">
        <f t="shared" si="23"/>
        <v>0</v>
      </c>
      <c r="L84" s="170">
        <v>21</v>
      </c>
      <c r="M84" s="170">
        <f t="shared" si="24"/>
        <v>0</v>
      </c>
      <c r="N84" s="163">
        <v>0</v>
      </c>
      <c r="O84" s="163">
        <f t="shared" si="25"/>
        <v>0</v>
      </c>
      <c r="P84" s="163">
        <v>0</v>
      </c>
      <c r="Q84" s="163">
        <f t="shared" si="26"/>
        <v>0</v>
      </c>
      <c r="R84" s="163"/>
      <c r="S84" s="163"/>
      <c r="T84" s="164">
        <v>0</v>
      </c>
      <c r="U84" s="163">
        <f t="shared" si="27"/>
        <v>0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260" t="s">
        <v>368</v>
      </c>
      <c r="D85" s="261"/>
      <c r="E85" s="262"/>
      <c r="F85" s="263"/>
      <c r="G85" s="264"/>
      <c r="H85" s="170"/>
      <c r="I85" s="170"/>
      <c r="J85" s="170"/>
      <c r="K85" s="170"/>
      <c r="L85" s="170"/>
      <c r="M85" s="170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253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6" t="str">
        <f>C85</f>
        <v>Podlahový žlab s okrajem pro perforovaný rošt a s nastavitelným</v>
      </c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1"/>
      <c r="C86" s="260" t="s">
        <v>254</v>
      </c>
      <c r="D86" s="261"/>
      <c r="E86" s="262"/>
      <c r="F86" s="263"/>
      <c r="G86" s="264"/>
      <c r="H86" s="170"/>
      <c r="I86" s="170"/>
      <c r="J86" s="170"/>
      <c r="K86" s="170"/>
      <c r="L86" s="170"/>
      <c r="M86" s="170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253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6" t="str">
        <f>C86</f>
        <v>límcem ke stěně, materiál žlabu nerez tl.2mm, včetně sifonu,</v>
      </c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1"/>
      <c r="C87" s="260" t="s">
        <v>255</v>
      </c>
      <c r="D87" s="261"/>
      <c r="E87" s="262"/>
      <c r="F87" s="263"/>
      <c r="G87" s="264"/>
      <c r="H87" s="170"/>
      <c r="I87" s="170"/>
      <c r="J87" s="170"/>
      <c r="K87" s="170"/>
      <c r="L87" s="170"/>
      <c r="M87" s="170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253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6" t="str">
        <f>C87</f>
        <v>materiál sifonu polypropylen, průtok 35l/min, vodorovný odtok 40mm,</v>
      </c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260" t="s">
        <v>256</v>
      </c>
      <c r="D88" s="261"/>
      <c r="E88" s="262"/>
      <c r="F88" s="263"/>
      <c r="G88" s="264"/>
      <c r="H88" s="170"/>
      <c r="I88" s="170"/>
      <c r="J88" s="170"/>
      <c r="K88" s="170"/>
      <c r="L88" s="170"/>
      <c r="M88" s="170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253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6" t="str">
        <f>C88</f>
        <v>celková stavební výška = 70-95mm, stavební délka = 1010mm,</v>
      </c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1"/>
      <c r="C89" s="260" t="s">
        <v>257</v>
      </c>
      <c r="D89" s="261"/>
      <c r="E89" s="262"/>
      <c r="F89" s="263"/>
      <c r="G89" s="264"/>
      <c r="H89" s="170"/>
      <c r="I89" s="170"/>
      <c r="J89" s="170"/>
      <c r="K89" s="170"/>
      <c r="L89" s="170"/>
      <c r="M89" s="170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253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6" t="str">
        <f>C89</f>
        <v>stavební rozměry roštu délka=950mm, šířka=60 mm</v>
      </c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54">
        <v>74</v>
      </c>
      <c r="B90" s="161" t="s">
        <v>258</v>
      </c>
      <c r="C90" s="190" t="s">
        <v>259</v>
      </c>
      <c r="D90" s="163" t="s">
        <v>149</v>
      </c>
      <c r="E90" s="167">
        <v>4</v>
      </c>
      <c r="F90" s="169">
        <v>0</v>
      </c>
      <c r="G90" s="170">
        <f t="shared" ref="G90:G117" si="28">ROUND(E90*F90,2)</f>
        <v>0</v>
      </c>
      <c r="H90" s="169"/>
      <c r="I90" s="170">
        <f t="shared" ref="I90:I117" si="29">ROUND(E90*H90,2)</f>
        <v>0</v>
      </c>
      <c r="J90" s="169"/>
      <c r="K90" s="170">
        <f t="shared" ref="K90:K117" si="30">ROUND(E90*J90,2)</f>
        <v>0</v>
      </c>
      <c r="L90" s="170">
        <v>21</v>
      </c>
      <c r="M90" s="170">
        <f t="shared" ref="M90:M117" si="31">G90*(1+L90/100)</f>
        <v>0</v>
      </c>
      <c r="N90" s="163">
        <v>0</v>
      </c>
      <c r="O90" s="163">
        <f t="shared" ref="O90:O117" si="32">ROUND(E90*N90,5)</f>
        <v>0</v>
      </c>
      <c r="P90" s="163">
        <v>0</v>
      </c>
      <c r="Q90" s="163">
        <f t="shared" ref="Q90:Q117" si="33">ROUND(E90*P90,5)</f>
        <v>0</v>
      </c>
      <c r="R90" s="163"/>
      <c r="S90" s="163"/>
      <c r="T90" s="164">
        <v>0</v>
      </c>
      <c r="U90" s="163">
        <f t="shared" ref="U90:U117" si="34">ROUND(E90*T90,2)</f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75</v>
      </c>
      <c r="B91" s="161" t="s">
        <v>260</v>
      </c>
      <c r="C91" s="190" t="s">
        <v>261</v>
      </c>
      <c r="D91" s="163" t="s">
        <v>149</v>
      </c>
      <c r="E91" s="167">
        <v>1</v>
      </c>
      <c r="F91" s="169">
        <v>0</v>
      </c>
      <c r="G91" s="170">
        <f t="shared" si="28"/>
        <v>0</v>
      </c>
      <c r="H91" s="169"/>
      <c r="I91" s="170">
        <f t="shared" si="29"/>
        <v>0</v>
      </c>
      <c r="J91" s="169"/>
      <c r="K91" s="170">
        <f t="shared" si="30"/>
        <v>0</v>
      </c>
      <c r="L91" s="170">
        <v>21</v>
      </c>
      <c r="M91" s="170">
        <f t="shared" si="31"/>
        <v>0</v>
      </c>
      <c r="N91" s="163">
        <v>0</v>
      </c>
      <c r="O91" s="163">
        <f t="shared" si="32"/>
        <v>0</v>
      </c>
      <c r="P91" s="163">
        <v>0</v>
      </c>
      <c r="Q91" s="163">
        <f t="shared" si="33"/>
        <v>0</v>
      </c>
      <c r="R91" s="163"/>
      <c r="S91" s="163"/>
      <c r="T91" s="164">
        <v>0</v>
      </c>
      <c r="U91" s="163">
        <f t="shared" si="34"/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>
        <v>76</v>
      </c>
      <c r="B92" s="161" t="s">
        <v>262</v>
      </c>
      <c r="C92" s="190" t="s">
        <v>263</v>
      </c>
      <c r="D92" s="163" t="s">
        <v>149</v>
      </c>
      <c r="E92" s="167">
        <v>1</v>
      </c>
      <c r="F92" s="169">
        <v>0</v>
      </c>
      <c r="G92" s="170">
        <f t="shared" si="28"/>
        <v>0</v>
      </c>
      <c r="H92" s="169"/>
      <c r="I92" s="170">
        <f t="shared" si="29"/>
        <v>0</v>
      </c>
      <c r="J92" s="169"/>
      <c r="K92" s="170">
        <f t="shared" si="30"/>
        <v>0</v>
      </c>
      <c r="L92" s="170">
        <v>21</v>
      </c>
      <c r="M92" s="170">
        <f t="shared" si="31"/>
        <v>0</v>
      </c>
      <c r="N92" s="163">
        <v>0</v>
      </c>
      <c r="O92" s="163">
        <f t="shared" si="32"/>
        <v>0</v>
      </c>
      <c r="P92" s="163">
        <v>0</v>
      </c>
      <c r="Q92" s="163">
        <f t="shared" si="33"/>
        <v>0</v>
      </c>
      <c r="R92" s="163"/>
      <c r="S92" s="163"/>
      <c r="T92" s="164">
        <v>0</v>
      </c>
      <c r="U92" s="163">
        <f t="shared" si="34"/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77</v>
      </c>
      <c r="B93" s="161" t="s">
        <v>209</v>
      </c>
      <c r="C93" s="190" t="s">
        <v>264</v>
      </c>
      <c r="D93" s="163" t="s">
        <v>181</v>
      </c>
      <c r="E93" s="167">
        <v>1</v>
      </c>
      <c r="F93" s="169">
        <v>0</v>
      </c>
      <c r="G93" s="170">
        <f t="shared" si="28"/>
        <v>0</v>
      </c>
      <c r="H93" s="169"/>
      <c r="I93" s="170">
        <f t="shared" si="29"/>
        <v>0</v>
      </c>
      <c r="J93" s="169"/>
      <c r="K93" s="170">
        <f t="shared" si="30"/>
        <v>0</v>
      </c>
      <c r="L93" s="170">
        <v>21</v>
      </c>
      <c r="M93" s="170">
        <f t="shared" si="31"/>
        <v>0</v>
      </c>
      <c r="N93" s="163">
        <v>1.41E-3</v>
      </c>
      <c r="O93" s="163">
        <f t="shared" si="32"/>
        <v>1.41E-3</v>
      </c>
      <c r="P93" s="163">
        <v>0</v>
      </c>
      <c r="Q93" s="163">
        <f t="shared" si="33"/>
        <v>0</v>
      </c>
      <c r="R93" s="163"/>
      <c r="S93" s="163"/>
      <c r="T93" s="164">
        <v>1.575</v>
      </c>
      <c r="U93" s="163">
        <f t="shared" si="34"/>
        <v>1.58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>
        <v>78</v>
      </c>
      <c r="B94" s="161" t="s">
        <v>265</v>
      </c>
      <c r="C94" s="190" t="s">
        <v>266</v>
      </c>
      <c r="D94" s="163" t="s">
        <v>204</v>
      </c>
      <c r="E94" s="167">
        <v>1</v>
      </c>
      <c r="F94" s="169">
        <v>0</v>
      </c>
      <c r="G94" s="170">
        <f t="shared" si="28"/>
        <v>0</v>
      </c>
      <c r="H94" s="169"/>
      <c r="I94" s="170">
        <f t="shared" si="29"/>
        <v>0</v>
      </c>
      <c r="J94" s="169"/>
      <c r="K94" s="170">
        <f t="shared" si="30"/>
        <v>0</v>
      </c>
      <c r="L94" s="170">
        <v>21</v>
      </c>
      <c r="M94" s="170">
        <f t="shared" si="31"/>
        <v>0</v>
      </c>
      <c r="N94" s="163">
        <v>0</v>
      </c>
      <c r="O94" s="163">
        <f t="shared" si="32"/>
        <v>0</v>
      </c>
      <c r="P94" s="163">
        <v>0</v>
      </c>
      <c r="Q94" s="163">
        <f t="shared" si="33"/>
        <v>0</v>
      </c>
      <c r="R94" s="163"/>
      <c r="S94" s="163"/>
      <c r="T94" s="164">
        <v>0</v>
      </c>
      <c r="U94" s="163">
        <f t="shared" si="34"/>
        <v>0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79</v>
      </c>
      <c r="B95" s="161" t="s">
        <v>267</v>
      </c>
      <c r="C95" s="190" t="s">
        <v>268</v>
      </c>
      <c r="D95" s="163" t="s">
        <v>123</v>
      </c>
      <c r="E95" s="167">
        <v>10</v>
      </c>
      <c r="F95" s="169">
        <v>0</v>
      </c>
      <c r="G95" s="170">
        <f t="shared" si="28"/>
        <v>0</v>
      </c>
      <c r="H95" s="169"/>
      <c r="I95" s="170">
        <f t="shared" si="29"/>
        <v>0</v>
      </c>
      <c r="J95" s="169"/>
      <c r="K95" s="170">
        <f t="shared" si="30"/>
        <v>0</v>
      </c>
      <c r="L95" s="170">
        <v>21</v>
      </c>
      <c r="M95" s="170">
        <f t="shared" si="31"/>
        <v>0</v>
      </c>
      <c r="N95" s="163">
        <v>1.8000000000000001E-4</v>
      </c>
      <c r="O95" s="163">
        <f t="shared" si="32"/>
        <v>1.8E-3</v>
      </c>
      <c r="P95" s="163">
        <v>0</v>
      </c>
      <c r="Q95" s="163">
        <f t="shared" si="33"/>
        <v>0</v>
      </c>
      <c r="R95" s="163"/>
      <c r="S95" s="163"/>
      <c r="T95" s="164">
        <v>0.47599999999999998</v>
      </c>
      <c r="U95" s="163">
        <f t="shared" si="34"/>
        <v>4.76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>
        <v>80</v>
      </c>
      <c r="B96" s="161" t="s">
        <v>269</v>
      </c>
      <c r="C96" s="190" t="s">
        <v>270</v>
      </c>
      <c r="D96" s="163" t="s">
        <v>123</v>
      </c>
      <c r="E96" s="167">
        <v>6</v>
      </c>
      <c r="F96" s="169">
        <v>0</v>
      </c>
      <c r="G96" s="170">
        <f t="shared" si="28"/>
        <v>0</v>
      </c>
      <c r="H96" s="169"/>
      <c r="I96" s="170">
        <f t="shared" si="29"/>
        <v>0</v>
      </c>
      <c r="J96" s="169"/>
      <c r="K96" s="170">
        <f t="shared" si="30"/>
        <v>0</v>
      </c>
      <c r="L96" s="170">
        <v>21</v>
      </c>
      <c r="M96" s="170">
        <f t="shared" si="31"/>
        <v>0</v>
      </c>
      <c r="N96" s="163">
        <v>4.0000000000000003E-5</v>
      </c>
      <c r="O96" s="163">
        <f t="shared" si="32"/>
        <v>2.4000000000000001E-4</v>
      </c>
      <c r="P96" s="163">
        <v>0</v>
      </c>
      <c r="Q96" s="163">
        <f t="shared" si="33"/>
        <v>0</v>
      </c>
      <c r="R96" s="163"/>
      <c r="S96" s="163"/>
      <c r="T96" s="164">
        <v>0.44500000000000001</v>
      </c>
      <c r="U96" s="163">
        <f t="shared" si="34"/>
        <v>2.67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102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81</v>
      </c>
      <c r="B97" s="161" t="s">
        <v>271</v>
      </c>
      <c r="C97" s="190" t="s">
        <v>272</v>
      </c>
      <c r="D97" s="163" t="s">
        <v>149</v>
      </c>
      <c r="E97" s="167">
        <v>9</v>
      </c>
      <c r="F97" s="169">
        <v>0</v>
      </c>
      <c r="G97" s="170">
        <f t="shared" si="28"/>
        <v>0</v>
      </c>
      <c r="H97" s="169"/>
      <c r="I97" s="170">
        <f t="shared" si="29"/>
        <v>0</v>
      </c>
      <c r="J97" s="169"/>
      <c r="K97" s="170">
        <f t="shared" si="30"/>
        <v>0</v>
      </c>
      <c r="L97" s="170">
        <v>21</v>
      </c>
      <c r="M97" s="170">
        <f t="shared" si="31"/>
        <v>0</v>
      </c>
      <c r="N97" s="163">
        <v>0</v>
      </c>
      <c r="O97" s="163">
        <f t="shared" si="32"/>
        <v>0</v>
      </c>
      <c r="P97" s="163">
        <v>0</v>
      </c>
      <c r="Q97" s="163">
        <f t="shared" si="33"/>
        <v>0</v>
      </c>
      <c r="R97" s="163"/>
      <c r="S97" s="163"/>
      <c r="T97" s="164">
        <v>0</v>
      </c>
      <c r="U97" s="163">
        <f t="shared" si="34"/>
        <v>0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54">
        <v>82</v>
      </c>
      <c r="B98" s="161" t="s">
        <v>273</v>
      </c>
      <c r="C98" s="190" t="s">
        <v>274</v>
      </c>
      <c r="D98" s="163" t="s">
        <v>149</v>
      </c>
      <c r="E98" s="167">
        <v>4</v>
      </c>
      <c r="F98" s="169">
        <v>0</v>
      </c>
      <c r="G98" s="170">
        <f t="shared" si="28"/>
        <v>0</v>
      </c>
      <c r="H98" s="169"/>
      <c r="I98" s="170">
        <f t="shared" si="29"/>
        <v>0</v>
      </c>
      <c r="J98" s="169"/>
      <c r="K98" s="170">
        <f t="shared" si="30"/>
        <v>0</v>
      </c>
      <c r="L98" s="170">
        <v>21</v>
      </c>
      <c r="M98" s="170">
        <f t="shared" si="31"/>
        <v>0</v>
      </c>
      <c r="N98" s="163">
        <v>0</v>
      </c>
      <c r="O98" s="163">
        <f t="shared" si="32"/>
        <v>0</v>
      </c>
      <c r="P98" s="163">
        <v>0</v>
      </c>
      <c r="Q98" s="163">
        <f t="shared" si="33"/>
        <v>0</v>
      </c>
      <c r="R98" s="163"/>
      <c r="S98" s="163"/>
      <c r="T98" s="164">
        <v>0</v>
      </c>
      <c r="U98" s="163">
        <f t="shared" si="34"/>
        <v>0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>
        <v>83</v>
      </c>
      <c r="B99" s="161" t="s">
        <v>275</v>
      </c>
      <c r="C99" s="190" t="s">
        <v>276</v>
      </c>
      <c r="D99" s="163" t="s">
        <v>149</v>
      </c>
      <c r="E99" s="167">
        <v>1</v>
      </c>
      <c r="F99" s="169">
        <v>0</v>
      </c>
      <c r="G99" s="170">
        <f t="shared" si="28"/>
        <v>0</v>
      </c>
      <c r="H99" s="169"/>
      <c r="I99" s="170">
        <f t="shared" si="29"/>
        <v>0</v>
      </c>
      <c r="J99" s="169"/>
      <c r="K99" s="170">
        <f t="shared" si="30"/>
        <v>0</v>
      </c>
      <c r="L99" s="170">
        <v>21</v>
      </c>
      <c r="M99" s="170">
        <f t="shared" si="31"/>
        <v>0</v>
      </c>
      <c r="N99" s="163">
        <v>0</v>
      </c>
      <c r="O99" s="163">
        <f t="shared" si="32"/>
        <v>0</v>
      </c>
      <c r="P99" s="163">
        <v>0</v>
      </c>
      <c r="Q99" s="163">
        <f t="shared" si="33"/>
        <v>0</v>
      </c>
      <c r="R99" s="163"/>
      <c r="S99" s="163"/>
      <c r="T99" s="164">
        <v>0</v>
      </c>
      <c r="U99" s="163">
        <f t="shared" si="34"/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2.5" outlineLevel="1" x14ac:dyDescent="0.2">
      <c r="A100" s="154">
        <v>84</v>
      </c>
      <c r="B100" s="161" t="s">
        <v>277</v>
      </c>
      <c r="C100" s="190" t="s">
        <v>278</v>
      </c>
      <c r="D100" s="163" t="s">
        <v>149</v>
      </c>
      <c r="E100" s="167">
        <v>2</v>
      </c>
      <c r="F100" s="169">
        <v>0</v>
      </c>
      <c r="G100" s="170">
        <f t="shared" si="28"/>
        <v>0</v>
      </c>
      <c r="H100" s="169"/>
      <c r="I100" s="170">
        <f t="shared" si="29"/>
        <v>0</v>
      </c>
      <c r="J100" s="169"/>
      <c r="K100" s="170">
        <f t="shared" si="30"/>
        <v>0</v>
      </c>
      <c r="L100" s="170">
        <v>21</v>
      </c>
      <c r="M100" s="170">
        <f t="shared" si="31"/>
        <v>0</v>
      </c>
      <c r="N100" s="163">
        <v>0</v>
      </c>
      <c r="O100" s="163">
        <f t="shared" si="32"/>
        <v>0</v>
      </c>
      <c r="P100" s="163">
        <v>0</v>
      </c>
      <c r="Q100" s="163">
        <f t="shared" si="33"/>
        <v>0</v>
      </c>
      <c r="R100" s="163"/>
      <c r="S100" s="163"/>
      <c r="T100" s="164">
        <v>0</v>
      </c>
      <c r="U100" s="163">
        <f t="shared" si="34"/>
        <v>0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102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85</v>
      </c>
      <c r="B101" s="161" t="s">
        <v>279</v>
      </c>
      <c r="C101" s="190" t="s">
        <v>280</v>
      </c>
      <c r="D101" s="163" t="s">
        <v>123</v>
      </c>
      <c r="E101" s="167">
        <v>8</v>
      </c>
      <c r="F101" s="169">
        <v>0</v>
      </c>
      <c r="G101" s="170">
        <f t="shared" si="28"/>
        <v>0</v>
      </c>
      <c r="H101" s="169"/>
      <c r="I101" s="170">
        <f t="shared" si="29"/>
        <v>0</v>
      </c>
      <c r="J101" s="169"/>
      <c r="K101" s="170">
        <f t="shared" si="30"/>
        <v>0</v>
      </c>
      <c r="L101" s="170">
        <v>21</v>
      </c>
      <c r="M101" s="170">
        <f t="shared" si="31"/>
        <v>0</v>
      </c>
      <c r="N101" s="163">
        <v>1.2999999999999999E-4</v>
      </c>
      <c r="O101" s="163">
        <f t="shared" si="32"/>
        <v>1.0399999999999999E-3</v>
      </c>
      <c r="P101" s="163">
        <v>0</v>
      </c>
      <c r="Q101" s="163">
        <f t="shared" si="33"/>
        <v>0</v>
      </c>
      <c r="R101" s="163"/>
      <c r="S101" s="163"/>
      <c r="T101" s="164">
        <v>0.65500000000000003</v>
      </c>
      <c r="U101" s="163">
        <f t="shared" si="34"/>
        <v>5.24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86</v>
      </c>
      <c r="B102" s="161" t="s">
        <v>281</v>
      </c>
      <c r="C102" s="190" t="s">
        <v>282</v>
      </c>
      <c r="D102" s="163" t="s">
        <v>123</v>
      </c>
      <c r="E102" s="167">
        <v>8</v>
      </c>
      <c r="F102" s="169">
        <v>0</v>
      </c>
      <c r="G102" s="170">
        <f t="shared" si="28"/>
        <v>0</v>
      </c>
      <c r="H102" s="169"/>
      <c r="I102" s="170">
        <f t="shared" si="29"/>
        <v>0</v>
      </c>
      <c r="J102" s="169"/>
      <c r="K102" s="170">
        <f t="shared" si="30"/>
        <v>0</v>
      </c>
      <c r="L102" s="170">
        <v>21</v>
      </c>
      <c r="M102" s="170">
        <f t="shared" si="31"/>
        <v>0</v>
      </c>
      <c r="N102" s="163">
        <v>2.0000000000000002E-5</v>
      </c>
      <c r="O102" s="163">
        <f t="shared" si="32"/>
        <v>1.6000000000000001E-4</v>
      </c>
      <c r="P102" s="163">
        <v>0</v>
      </c>
      <c r="Q102" s="163">
        <f t="shared" si="33"/>
        <v>0</v>
      </c>
      <c r="R102" s="163"/>
      <c r="S102" s="163"/>
      <c r="T102" s="164">
        <v>0.16800000000000001</v>
      </c>
      <c r="U102" s="163">
        <f t="shared" si="34"/>
        <v>1.34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102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ht="22.5" outlineLevel="1" x14ac:dyDescent="0.2">
      <c r="A103" s="154">
        <v>87</v>
      </c>
      <c r="B103" s="161" t="s">
        <v>283</v>
      </c>
      <c r="C103" s="190" t="s">
        <v>284</v>
      </c>
      <c r="D103" s="163" t="s">
        <v>149</v>
      </c>
      <c r="E103" s="167">
        <v>8</v>
      </c>
      <c r="F103" s="169">
        <v>0</v>
      </c>
      <c r="G103" s="170">
        <f t="shared" si="28"/>
        <v>0</v>
      </c>
      <c r="H103" s="169"/>
      <c r="I103" s="170">
        <f t="shared" si="29"/>
        <v>0</v>
      </c>
      <c r="J103" s="169"/>
      <c r="K103" s="170">
        <f t="shared" si="30"/>
        <v>0</v>
      </c>
      <c r="L103" s="170">
        <v>21</v>
      </c>
      <c r="M103" s="170">
        <f t="shared" si="31"/>
        <v>0</v>
      </c>
      <c r="N103" s="163">
        <v>0</v>
      </c>
      <c r="O103" s="163">
        <f t="shared" si="32"/>
        <v>0</v>
      </c>
      <c r="P103" s="163">
        <v>0</v>
      </c>
      <c r="Q103" s="163">
        <f t="shared" si="33"/>
        <v>0</v>
      </c>
      <c r="R103" s="163"/>
      <c r="S103" s="163"/>
      <c r="T103" s="164">
        <v>0</v>
      </c>
      <c r="U103" s="163">
        <f t="shared" si="34"/>
        <v>0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102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88</v>
      </c>
      <c r="B104" s="161" t="s">
        <v>285</v>
      </c>
      <c r="C104" s="190" t="s">
        <v>286</v>
      </c>
      <c r="D104" s="163" t="s">
        <v>204</v>
      </c>
      <c r="E104" s="167">
        <v>8</v>
      </c>
      <c r="F104" s="169">
        <v>0</v>
      </c>
      <c r="G104" s="170">
        <f t="shared" si="28"/>
        <v>0</v>
      </c>
      <c r="H104" s="169"/>
      <c r="I104" s="170">
        <f t="shared" si="29"/>
        <v>0</v>
      </c>
      <c r="J104" s="169"/>
      <c r="K104" s="170">
        <f t="shared" si="30"/>
        <v>0</v>
      </c>
      <c r="L104" s="170">
        <v>21</v>
      </c>
      <c r="M104" s="170">
        <f t="shared" si="31"/>
        <v>0</v>
      </c>
      <c r="N104" s="163">
        <v>0</v>
      </c>
      <c r="O104" s="163">
        <f t="shared" si="32"/>
        <v>0</v>
      </c>
      <c r="P104" s="163">
        <v>0</v>
      </c>
      <c r="Q104" s="163">
        <f t="shared" si="33"/>
        <v>0</v>
      </c>
      <c r="R104" s="163"/>
      <c r="S104" s="163"/>
      <c r="T104" s="164">
        <v>0</v>
      </c>
      <c r="U104" s="163">
        <f t="shared" si="34"/>
        <v>0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89</v>
      </c>
      <c r="B105" s="161" t="s">
        <v>287</v>
      </c>
      <c r="C105" s="190" t="s">
        <v>288</v>
      </c>
      <c r="D105" s="163" t="s">
        <v>181</v>
      </c>
      <c r="E105" s="167">
        <v>20</v>
      </c>
      <c r="F105" s="169">
        <v>0</v>
      </c>
      <c r="G105" s="170">
        <f t="shared" si="28"/>
        <v>0</v>
      </c>
      <c r="H105" s="169"/>
      <c r="I105" s="170">
        <f t="shared" si="29"/>
        <v>0</v>
      </c>
      <c r="J105" s="169"/>
      <c r="K105" s="170">
        <f t="shared" si="30"/>
        <v>0</v>
      </c>
      <c r="L105" s="170">
        <v>21</v>
      </c>
      <c r="M105" s="170">
        <f t="shared" si="31"/>
        <v>0</v>
      </c>
      <c r="N105" s="163">
        <v>1.7000000000000001E-4</v>
      </c>
      <c r="O105" s="163">
        <f t="shared" si="32"/>
        <v>3.3999999999999998E-3</v>
      </c>
      <c r="P105" s="163">
        <v>0</v>
      </c>
      <c r="Q105" s="163">
        <f t="shared" si="33"/>
        <v>0</v>
      </c>
      <c r="R105" s="163"/>
      <c r="S105" s="163"/>
      <c r="T105" s="164">
        <v>0.22700000000000001</v>
      </c>
      <c r="U105" s="163">
        <f t="shared" si="34"/>
        <v>4.54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>
        <v>90</v>
      </c>
      <c r="B106" s="161" t="s">
        <v>289</v>
      </c>
      <c r="C106" s="190" t="s">
        <v>290</v>
      </c>
      <c r="D106" s="163" t="s">
        <v>123</v>
      </c>
      <c r="E106" s="167">
        <v>21</v>
      </c>
      <c r="F106" s="169">
        <v>0</v>
      </c>
      <c r="G106" s="170">
        <f t="shared" si="28"/>
        <v>0</v>
      </c>
      <c r="H106" s="169"/>
      <c r="I106" s="170">
        <f t="shared" si="29"/>
        <v>0</v>
      </c>
      <c r="J106" s="169"/>
      <c r="K106" s="170">
        <f t="shared" si="30"/>
        <v>0</v>
      </c>
      <c r="L106" s="170">
        <v>21</v>
      </c>
      <c r="M106" s="170">
        <f t="shared" si="31"/>
        <v>0</v>
      </c>
      <c r="N106" s="163">
        <v>1.4999999999999999E-4</v>
      </c>
      <c r="O106" s="163">
        <f t="shared" si="32"/>
        <v>3.15E-3</v>
      </c>
      <c r="P106" s="163">
        <v>0</v>
      </c>
      <c r="Q106" s="163">
        <f t="shared" si="33"/>
        <v>0</v>
      </c>
      <c r="R106" s="163"/>
      <c r="S106" s="163"/>
      <c r="T106" s="164">
        <v>0.25</v>
      </c>
      <c r="U106" s="163">
        <f t="shared" si="34"/>
        <v>5.25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91</v>
      </c>
      <c r="B107" s="161" t="s">
        <v>291</v>
      </c>
      <c r="C107" s="190" t="s">
        <v>292</v>
      </c>
      <c r="D107" s="163" t="s">
        <v>149</v>
      </c>
      <c r="E107" s="167">
        <v>11</v>
      </c>
      <c r="F107" s="169">
        <v>0</v>
      </c>
      <c r="G107" s="170">
        <f t="shared" si="28"/>
        <v>0</v>
      </c>
      <c r="H107" s="169"/>
      <c r="I107" s="170">
        <f t="shared" si="29"/>
        <v>0</v>
      </c>
      <c r="J107" s="169"/>
      <c r="K107" s="170">
        <f t="shared" si="30"/>
        <v>0</v>
      </c>
      <c r="L107" s="170">
        <v>21</v>
      </c>
      <c r="M107" s="170">
        <f t="shared" si="31"/>
        <v>0</v>
      </c>
      <c r="N107" s="163">
        <v>0</v>
      </c>
      <c r="O107" s="163">
        <f t="shared" si="32"/>
        <v>0</v>
      </c>
      <c r="P107" s="163">
        <v>0</v>
      </c>
      <c r="Q107" s="163">
        <f t="shared" si="33"/>
        <v>0</v>
      </c>
      <c r="R107" s="163"/>
      <c r="S107" s="163"/>
      <c r="T107" s="164">
        <v>0</v>
      </c>
      <c r="U107" s="163">
        <f t="shared" si="34"/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92</v>
      </c>
      <c r="B108" s="161" t="s">
        <v>293</v>
      </c>
      <c r="C108" s="190" t="s">
        <v>294</v>
      </c>
      <c r="D108" s="163" t="s">
        <v>149</v>
      </c>
      <c r="E108" s="167">
        <v>1</v>
      </c>
      <c r="F108" s="169">
        <v>0</v>
      </c>
      <c r="G108" s="170">
        <f t="shared" si="28"/>
        <v>0</v>
      </c>
      <c r="H108" s="169"/>
      <c r="I108" s="170">
        <f t="shared" si="29"/>
        <v>0</v>
      </c>
      <c r="J108" s="169"/>
      <c r="K108" s="170">
        <f t="shared" si="30"/>
        <v>0</v>
      </c>
      <c r="L108" s="170">
        <v>21</v>
      </c>
      <c r="M108" s="170">
        <f t="shared" si="31"/>
        <v>0</v>
      </c>
      <c r="N108" s="163">
        <v>0</v>
      </c>
      <c r="O108" s="163">
        <f t="shared" si="32"/>
        <v>0</v>
      </c>
      <c r="P108" s="163">
        <v>0</v>
      </c>
      <c r="Q108" s="163">
        <f t="shared" si="33"/>
        <v>0</v>
      </c>
      <c r="R108" s="163"/>
      <c r="S108" s="163"/>
      <c r="T108" s="164">
        <v>0</v>
      </c>
      <c r="U108" s="163">
        <f t="shared" si="34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93</v>
      </c>
      <c r="B109" s="161" t="s">
        <v>295</v>
      </c>
      <c r="C109" s="190" t="s">
        <v>296</v>
      </c>
      <c r="D109" s="163" t="s">
        <v>149</v>
      </c>
      <c r="E109" s="167">
        <v>12</v>
      </c>
      <c r="F109" s="169">
        <v>0</v>
      </c>
      <c r="G109" s="170">
        <f t="shared" si="28"/>
        <v>0</v>
      </c>
      <c r="H109" s="169"/>
      <c r="I109" s="170">
        <f t="shared" si="29"/>
        <v>0</v>
      </c>
      <c r="J109" s="169"/>
      <c r="K109" s="170">
        <f t="shared" si="30"/>
        <v>0</v>
      </c>
      <c r="L109" s="170">
        <v>21</v>
      </c>
      <c r="M109" s="170">
        <f t="shared" si="31"/>
        <v>0</v>
      </c>
      <c r="N109" s="163">
        <v>0</v>
      </c>
      <c r="O109" s="163">
        <f t="shared" si="32"/>
        <v>0</v>
      </c>
      <c r="P109" s="163">
        <v>0</v>
      </c>
      <c r="Q109" s="163">
        <f t="shared" si="33"/>
        <v>0</v>
      </c>
      <c r="R109" s="163"/>
      <c r="S109" s="163"/>
      <c r="T109" s="164">
        <v>0</v>
      </c>
      <c r="U109" s="163">
        <f t="shared" si="34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94</v>
      </c>
      <c r="B110" s="161" t="s">
        <v>297</v>
      </c>
      <c r="C110" s="190" t="s">
        <v>298</v>
      </c>
      <c r="D110" s="163" t="s">
        <v>149</v>
      </c>
      <c r="E110" s="167">
        <v>3</v>
      </c>
      <c r="F110" s="169">
        <v>0</v>
      </c>
      <c r="G110" s="170">
        <f t="shared" si="28"/>
        <v>0</v>
      </c>
      <c r="H110" s="169"/>
      <c r="I110" s="170">
        <f t="shared" si="29"/>
        <v>0</v>
      </c>
      <c r="J110" s="169"/>
      <c r="K110" s="170">
        <f t="shared" si="30"/>
        <v>0</v>
      </c>
      <c r="L110" s="170">
        <v>21</v>
      </c>
      <c r="M110" s="170">
        <f t="shared" si="31"/>
        <v>0</v>
      </c>
      <c r="N110" s="163">
        <v>0</v>
      </c>
      <c r="O110" s="163">
        <f t="shared" si="32"/>
        <v>0</v>
      </c>
      <c r="P110" s="163">
        <v>0</v>
      </c>
      <c r="Q110" s="163">
        <f t="shared" si="33"/>
        <v>0</v>
      </c>
      <c r="R110" s="163"/>
      <c r="S110" s="163"/>
      <c r="T110" s="164">
        <v>0</v>
      </c>
      <c r="U110" s="163">
        <f t="shared" si="34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95</v>
      </c>
      <c r="B111" s="161" t="s">
        <v>299</v>
      </c>
      <c r="C111" s="190" t="s">
        <v>300</v>
      </c>
      <c r="D111" s="163" t="s">
        <v>149</v>
      </c>
      <c r="E111" s="167">
        <v>2</v>
      </c>
      <c r="F111" s="169">
        <v>0</v>
      </c>
      <c r="G111" s="170">
        <f t="shared" si="28"/>
        <v>0</v>
      </c>
      <c r="H111" s="169"/>
      <c r="I111" s="170">
        <f t="shared" si="29"/>
        <v>0</v>
      </c>
      <c r="J111" s="169"/>
      <c r="K111" s="170">
        <f t="shared" si="30"/>
        <v>0</v>
      </c>
      <c r="L111" s="170">
        <v>21</v>
      </c>
      <c r="M111" s="170">
        <f t="shared" si="31"/>
        <v>0</v>
      </c>
      <c r="N111" s="163">
        <v>0</v>
      </c>
      <c r="O111" s="163">
        <f t="shared" si="32"/>
        <v>0</v>
      </c>
      <c r="P111" s="163">
        <v>0</v>
      </c>
      <c r="Q111" s="163">
        <f t="shared" si="33"/>
        <v>0</v>
      </c>
      <c r="R111" s="163"/>
      <c r="S111" s="163"/>
      <c r="T111" s="164">
        <v>0</v>
      </c>
      <c r="U111" s="163">
        <f t="shared" si="34"/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102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54">
        <v>96</v>
      </c>
      <c r="B112" s="161" t="s">
        <v>301</v>
      </c>
      <c r="C112" s="190" t="s">
        <v>302</v>
      </c>
      <c r="D112" s="163" t="s">
        <v>149</v>
      </c>
      <c r="E112" s="167">
        <v>6</v>
      </c>
      <c r="F112" s="169">
        <v>0</v>
      </c>
      <c r="G112" s="170">
        <f t="shared" si="28"/>
        <v>0</v>
      </c>
      <c r="H112" s="169"/>
      <c r="I112" s="170">
        <f t="shared" si="29"/>
        <v>0</v>
      </c>
      <c r="J112" s="169"/>
      <c r="K112" s="170">
        <f t="shared" si="30"/>
        <v>0</v>
      </c>
      <c r="L112" s="170">
        <v>21</v>
      </c>
      <c r="M112" s="170">
        <f t="shared" si="31"/>
        <v>0</v>
      </c>
      <c r="N112" s="163">
        <v>0</v>
      </c>
      <c r="O112" s="163">
        <f t="shared" si="32"/>
        <v>0</v>
      </c>
      <c r="P112" s="163">
        <v>0</v>
      </c>
      <c r="Q112" s="163">
        <f t="shared" si="33"/>
        <v>0</v>
      </c>
      <c r="R112" s="163"/>
      <c r="S112" s="163"/>
      <c r="T112" s="164">
        <v>0</v>
      </c>
      <c r="U112" s="163">
        <f t="shared" si="34"/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>
        <v>97</v>
      </c>
      <c r="B113" s="161" t="s">
        <v>303</v>
      </c>
      <c r="C113" s="190" t="s">
        <v>304</v>
      </c>
      <c r="D113" s="163" t="s">
        <v>181</v>
      </c>
      <c r="E113" s="167">
        <v>2</v>
      </c>
      <c r="F113" s="169">
        <v>0</v>
      </c>
      <c r="G113" s="170">
        <f t="shared" si="28"/>
        <v>0</v>
      </c>
      <c r="H113" s="169"/>
      <c r="I113" s="170">
        <f t="shared" si="29"/>
        <v>0</v>
      </c>
      <c r="J113" s="169"/>
      <c r="K113" s="170">
        <f t="shared" si="30"/>
        <v>0</v>
      </c>
      <c r="L113" s="170">
        <v>21</v>
      </c>
      <c r="M113" s="170">
        <f t="shared" si="31"/>
        <v>0</v>
      </c>
      <c r="N113" s="163">
        <v>2.8819999999999998E-2</v>
      </c>
      <c r="O113" s="163">
        <f t="shared" si="32"/>
        <v>5.7639999999999997E-2</v>
      </c>
      <c r="P113" s="163">
        <v>0</v>
      </c>
      <c r="Q113" s="163">
        <f t="shared" si="33"/>
        <v>0</v>
      </c>
      <c r="R113" s="163"/>
      <c r="S113" s="163"/>
      <c r="T113" s="164">
        <v>2.9580000000000002</v>
      </c>
      <c r="U113" s="163">
        <f t="shared" si="34"/>
        <v>5.92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102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>
        <v>98</v>
      </c>
      <c r="B114" s="161" t="s">
        <v>305</v>
      </c>
      <c r="C114" s="190" t="s">
        <v>306</v>
      </c>
      <c r="D114" s="163" t="s">
        <v>181</v>
      </c>
      <c r="E114" s="167">
        <v>4</v>
      </c>
      <c r="F114" s="169">
        <v>0</v>
      </c>
      <c r="G114" s="170">
        <f t="shared" si="28"/>
        <v>0</v>
      </c>
      <c r="H114" s="169"/>
      <c r="I114" s="170">
        <f t="shared" si="29"/>
        <v>0</v>
      </c>
      <c r="J114" s="169"/>
      <c r="K114" s="170">
        <f t="shared" si="30"/>
        <v>0</v>
      </c>
      <c r="L114" s="170">
        <v>21</v>
      </c>
      <c r="M114" s="170">
        <f t="shared" si="31"/>
        <v>0</v>
      </c>
      <c r="N114" s="163">
        <v>2.8819999999999998E-2</v>
      </c>
      <c r="O114" s="163">
        <f t="shared" si="32"/>
        <v>0.11527999999999999</v>
      </c>
      <c r="P114" s="163">
        <v>0</v>
      </c>
      <c r="Q114" s="163">
        <f t="shared" si="33"/>
        <v>0</v>
      </c>
      <c r="R114" s="163"/>
      <c r="S114" s="163"/>
      <c r="T114" s="164">
        <v>3.0720000000000001</v>
      </c>
      <c r="U114" s="163">
        <f t="shared" si="34"/>
        <v>12.29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54">
        <v>99</v>
      </c>
      <c r="B115" s="161" t="s">
        <v>307</v>
      </c>
      <c r="C115" s="190" t="s">
        <v>308</v>
      </c>
      <c r="D115" s="163" t="s">
        <v>149</v>
      </c>
      <c r="E115" s="167">
        <v>2</v>
      </c>
      <c r="F115" s="169">
        <v>0</v>
      </c>
      <c r="G115" s="170">
        <f t="shared" si="28"/>
        <v>0</v>
      </c>
      <c r="H115" s="169"/>
      <c r="I115" s="170">
        <f t="shared" si="29"/>
        <v>0</v>
      </c>
      <c r="J115" s="169"/>
      <c r="K115" s="170">
        <f t="shared" si="30"/>
        <v>0</v>
      </c>
      <c r="L115" s="170">
        <v>21</v>
      </c>
      <c r="M115" s="170">
        <f t="shared" si="31"/>
        <v>0</v>
      </c>
      <c r="N115" s="163">
        <v>0</v>
      </c>
      <c r="O115" s="163">
        <f t="shared" si="32"/>
        <v>0</v>
      </c>
      <c r="P115" s="163">
        <v>0</v>
      </c>
      <c r="Q115" s="163">
        <f t="shared" si="33"/>
        <v>0</v>
      </c>
      <c r="R115" s="163"/>
      <c r="S115" s="163"/>
      <c r="T115" s="164">
        <v>0</v>
      </c>
      <c r="U115" s="163">
        <f t="shared" si="34"/>
        <v>0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54">
        <v>100</v>
      </c>
      <c r="B116" s="161" t="s">
        <v>309</v>
      </c>
      <c r="C116" s="190" t="s">
        <v>310</v>
      </c>
      <c r="D116" s="163" t="s">
        <v>149</v>
      </c>
      <c r="E116" s="167">
        <v>3</v>
      </c>
      <c r="F116" s="169">
        <v>0</v>
      </c>
      <c r="G116" s="170">
        <f t="shared" si="28"/>
        <v>0</v>
      </c>
      <c r="H116" s="169"/>
      <c r="I116" s="170">
        <f t="shared" si="29"/>
        <v>0</v>
      </c>
      <c r="J116" s="169"/>
      <c r="K116" s="170">
        <f t="shared" si="30"/>
        <v>0</v>
      </c>
      <c r="L116" s="170">
        <v>21</v>
      </c>
      <c r="M116" s="170">
        <f t="shared" si="31"/>
        <v>0</v>
      </c>
      <c r="N116" s="163">
        <v>0</v>
      </c>
      <c r="O116" s="163">
        <f t="shared" si="32"/>
        <v>0</v>
      </c>
      <c r="P116" s="163">
        <v>0</v>
      </c>
      <c r="Q116" s="163">
        <f t="shared" si="33"/>
        <v>0</v>
      </c>
      <c r="R116" s="163"/>
      <c r="S116" s="163"/>
      <c r="T116" s="164">
        <v>0</v>
      </c>
      <c r="U116" s="163">
        <f t="shared" si="34"/>
        <v>0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101</v>
      </c>
      <c r="B117" s="161" t="s">
        <v>311</v>
      </c>
      <c r="C117" s="190" t="s">
        <v>312</v>
      </c>
      <c r="D117" s="163" t="s">
        <v>149</v>
      </c>
      <c r="E117" s="167">
        <v>1</v>
      </c>
      <c r="F117" s="169">
        <v>0</v>
      </c>
      <c r="G117" s="170">
        <f t="shared" si="28"/>
        <v>0</v>
      </c>
      <c r="H117" s="169"/>
      <c r="I117" s="170">
        <f t="shared" si="29"/>
        <v>0</v>
      </c>
      <c r="J117" s="169"/>
      <c r="K117" s="170">
        <f t="shared" si="30"/>
        <v>0</v>
      </c>
      <c r="L117" s="170">
        <v>21</v>
      </c>
      <c r="M117" s="170">
        <f t="shared" si="31"/>
        <v>0</v>
      </c>
      <c r="N117" s="163">
        <v>0</v>
      </c>
      <c r="O117" s="163">
        <f t="shared" si="32"/>
        <v>0</v>
      </c>
      <c r="P117" s="163">
        <v>0</v>
      </c>
      <c r="Q117" s="163">
        <f t="shared" si="33"/>
        <v>0</v>
      </c>
      <c r="R117" s="163"/>
      <c r="S117" s="163"/>
      <c r="T117" s="164">
        <v>0</v>
      </c>
      <c r="U117" s="163">
        <f t="shared" si="34"/>
        <v>0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/>
      <c r="B118" s="161"/>
      <c r="C118" s="260" t="s">
        <v>313</v>
      </c>
      <c r="D118" s="261"/>
      <c r="E118" s="262"/>
      <c r="F118" s="263"/>
      <c r="G118" s="264"/>
      <c r="H118" s="170"/>
      <c r="I118" s="170"/>
      <c r="J118" s="170"/>
      <c r="K118" s="170"/>
      <c r="L118" s="170"/>
      <c r="M118" s="170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253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6" t="str">
        <f>C118</f>
        <v>Závěsný elektrický ohřívač vody, svislá montáž, objem 98 l, elektro 2,0 kW</v>
      </c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/>
      <c r="B119" s="161"/>
      <c r="C119" s="260" t="s">
        <v>314</v>
      </c>
      <c r="D119" s="261"/>
      <c r="E119" s="262"/>
      <c r="F119" s="263"/>
      <c r="G119" s="264"/>
      <c r="H119" s="170"/>
      <c r="I119" s="170"/>
      <c r="J119" s="170"/>
      <c r="K119" s="170"/>
      <c r="L119" s="170"/>
      <c r="M119" s="170"/>
      <c r="N119" s="163"/>
      <c r="O119" s="163"/>
      <c r="P119" s="163"/>
      <c r="Q119" s="163"/>
      <c r="R119" s="163"/>
      <c r="S119" s="163"/>
      <c r="T119" s="164"/>
      <c r="U119" s="16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253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6" t="str">
        <f>C119</f>
        <v>ploché provedení, výška = 1552 mm, šířka = 523 mm, hloubka = 318 mm</v>
      </c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>
        <v>102</v>
      </c>
      <c r="B120" s="161" t="s">
        <v>315</v>
      </c>
      <c r="C120" s="190" t="s">
        <v>316</v>
      </c>
      <c r="D120" s="163" t="s">
        <v>0</v>
      </c>
      <c r="E120" s="167">
        <v>2798.43</v>
      </c>
      <c r="F120" s="169">
        <v>0</v>
      </c>
      <c r="G120" s="170">
        <f>ROUND(E120*F120,2)</f>
        <v>0</v>
      </c>
      <c r="H120" s="169"/>
      <c r="I120" s="170">
        <f>ROUND(E120*H120,2)</f>
        <v>0</v>
      </c>
      <c r="J120" s="169"/>
      <c r="K120" s="170">
        <f>ROUND(E120*J120,2)</f>
        <v>0</v>
      </c>
      <c r="L120" s="170">
        <v>21</v>
      </c>
      <c r="M120" s="170">
        <f>G120*(1+L120/100)</f>
        <v>0</v>
      </c>
      <c r="N120" s="163">
        <v>0</v>
      </c>
      <c r="O120" s="163">
        <f>ROUND(E120*N120,5)</f>
        <v>0</v>
      </c>
      <c r="P120" s="163">
        <v>0</v>
      </c>
      <c r="Q120" s="163">
        <f>ROUND(E120*P120,5)</f>
        <v>0</v>
      </c>
      <c r="R120" s="163"/>
      <c r="S120" s="163"/>
      <c r="T120" s="164">
        <v>0</v>
      </c>
      <c r="U120" s="163">
        <f>ROUND(E120*T120,2)</f>
        <v>0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x14ac:dyDescent="0.2">
      <c r="A121" s="155" t="s">
        <v>97</v>
      </c>
      <c r="B121" s="162" t="s">
        <v>60</v>
      </c>
      <c r="C121" s="191" t="s">
        <v>61</v>
      </c>
      <c r="D121" s="165"/>
      <c r="E121" s="168"/>
      <c r="F121" s="171"/>
      <c r="G121" s="171">
        <f>SUMIF(AE122:AE125,"&lt;&gt;NOR",G122:G125)</f>
        <v>0</v>
      </c>
      <c r="H121" s="171"/>
      <c r="I121" s="171">
        <f>SUM(I122:I125)</f>
        <v>0</v>
      </c>
      <c r="J121" s="171"/>
      <c r="K121" s="171">
        <f>SUM(K122:K125)</f>
        <v>0</v>
      </c>
      <c r="L121" s="171"/>
      <c r="M121" s="171">
        <f>SUM(M122:M125)</f>
        <v>0</v>
      </c>
      <c r="N121" s="165"/>
      <c r="O121" s="165">
        <f>SUM(O122:O125)</f>
        <v>4.5599999999999998E-3</v>
      </c>
      <c r="P121" s="165"/>
      <c r="Q121" s="165">
        <f>SUM(Q122:Q125)</f>
        <v>0</v>
      </c>
      <c r="R121" s="165"/>
      <c r="S121" s="165"/>
      <c r="T121" s="166"/>
      <c r="U121" s="165">
        <f>SUM(U122:U125)</f>
        <v>1.8900000000000001</v>
      </c>
      <c r="AE121" t="s">
        <v>98</v>
      </c>
    </row>
    <row r="122" spans="1:60" outlineLevel="1" x14ac:dyDescent="0.2">
      <c r="A122" s="154">
        <v>103</v>
      </c>
      <c r="B122" s="161" t="s">
        <v>317</v>
      </c>
      <c r="C122" s="190" t="s">
        <v>318</v>
      </c>
      <c r="D122" s="163" t="s">
        <v>101</v>
      </c>
      <c r="E122" s="167">
        <v>6</v>
      </c>
      <c r="F122" s="169">
        <v>0</v>
      </c>
      <c r="G122" s="170">
        <f>ROUND(E122*F122,2)</f>
        <v>0</v>
      </c>
      <c r="H122" s="169"/>
      <c r="I122" s="170">
        <f>ROUND(E122*H122,2)</f>
        <v>0</v>
      </c>
      <c r="J122" s="169"/>
      <c r="K122" s="170">
        <f>ROUND(E122*J122,2)</f>
        <v>0</v>
      </c>
      <c r="L122" s="170">
        <v>21</v>
      </c>
      <c r="M122" s="170">
        <f>G122*(1+L122/100)</f>
        <v>0</v>
      </c>
      <c r="N122" s="163">
        <v>7.6000000000000004E-4</v>
      </c>
      <c r="O122" s="163">
        <f>ROUND(E122*N122,5)</f>
        <v>4.5599999999999998E-3</v>
      </c>
      <c r="P122" s="163">
        <v>0</v>
      </c>
      <c r="Q122" s="163">
        <f>ROUND(E122*P122,5)</f>
        <v>0</v>
      </c>
      <c r="R122" s="163"/>
      <c r="S122" s="163"/>
      <c r="T122" s="164">
        <v>0.29737999999999998</v>
      </c>
      <c r="U122" s="163">
        <f>ROUND(E122*T122,2)</f>
        <v>1.78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104</v>
      </c>
      <c r="B123" s="161" t="s">
        <v>319</v>
      </c>
      <c r="C123" s="190" t="s">
        <v>320</v>
      </c>
      <c r="D123" s="163" t="s">
        <v>130</v>
      </c>
      <c r="E123" s="167">
        <v>1</v>
      </c>
      <c r="F123" s="169">
        <v>0</v>
      </c>
      <c r="G123" s="170">
        <f>ROUND(E123*F123,2)</f>
        <v>0</v>
      </c>
      <c r="H123" s="169"/>
      <c r="I123" s="170">
        <f>ROUND(E123*H123,2)</f>
        <v>0</v>
      </c>
      <c r="J123" s="169"/>
      <c r="K123" s="170">
        <f>ROUND(E123*J123,2)</f>
        <v>0</v>
      </c>
      <c r="L123" s="170">
        <v>21</v>
      </c>
      <c r="M123" s="170">
        <f>G123*(1+L123/100)</f>
        <v>0</v>
      </c>
      <c r="N123" s="163">
        <v>0</v>
      </c>
      <c r="O123" s="163">
        <f>ROUND(E123*N123,5)</f>
        <v>0</v>
      </c>
      <c r="P123" s="163">
        <v>0</v>
      </c>
      <c r="Q123" s="163">
        <f>ROUND(E123*P123,5)</f>
        <v>0</v>
      </c>
      <c r="R123" s="163"/>
      <c r="S123" s="163"/>
      <c r="T123" s="164">
        <v>0</v>
      </c>
      <c r="U123" s="163">
        <f>ROUND(E123*T123,2)</f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102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>
        <v>105</v>
      </c>
      <c r="B124" s="161" t="s">
        <v>321</v>
      </c>
      <c r="C124" s="190" t="s">
        <v>322</v>
      </c>
      <c r="D124" s="163" t="s">
        <v>101</v>
      </c>
      <c r="E124" s="167">
        <v>6</v>
      </c>
      <c r="F124" s="169">
        <v>0</v>
      </c>
      <c r="G124" s="170">
        <f>ROUND(E124*F124,2)</f>
        <v>0</v>
      </c>
      <c r="H124" s="169"/>
      <c r="I124" s="170">
        <f>ROUND(E124*H124,2)</f>
        <v>0</v>
      </c>
      <c r="J124" s="169"/>
      <c r="K124" s="170">
        <f>ROUND(E124*J124,2)</f>
        <v>0</v>
      </c>
      <c r="L124" s="170">
        <v>21</v>
      </c>
      <c r="M124" s="170">
        <f>G124*(1+L124/100)</f>
        <v>0</v>
      </c>
      <c r="N124" s="163">
        <v>0</v>
      </c>
      <c r="O124" s="163">
        <f>ROUND(E124*N124,5)</f>
        <v>0</v>
      </c>
      <c r="P124" s="163">
        <v>0</v>
      </c>
      <c r="Q124" s="163">
        <f>ROUND(E124*P124,5)</f>
        <v>0</v>
      </c>
      <c r="R124" s="163"/>
      <c r="S124" s="163"/>
      <c r="T124" s="164">
        <v>1.7999999999999999E-2</v>
      </c>
      <c r="U124" s="163">
        <f>ROUND(E124*T124,2)</f>
        <v>0.11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102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106</v>
      </c>
      <c r="B125" s="161" t="s">
        <v>323</v>
      </c>
      <c r="C125" s="190" t="s">
        <v>324</v>
      </c>
      <c r="D125" s="163" t="s">
        <v>0</v>
      </c>
      <c r="E125" s="167">
        <v>29.13</v>
      </c>
      <c r="F125" s="169">
        <v>0</v>
      </c>
      <c r="G125" s="170">
        <f>ROUND(E125*F125,2)</f>
        <v>0</v>
      </c>
      <c r="H125" s="169"/>
      <c r="I125" s="170">
        <f>ROUND(E125*H125,2)</f>
        <v>0</v>
      </c>
      <c r="J125" s="169"/>
      <c r="K125" s="170">
        <f>ROUND(E125*J125,2)</f>
        <v>0</v>
      </c>
      <c r="L125" s="170">
        <v>21</v>
      </c>
      <c r="M125" s="170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0</v>
      </c>
      <c r="U125" s="163">
        <f>ROUND(E125*T125,2)</f>
        <v>0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102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x14ac:dyDescent="0.2">
      <c r="A126" s="155" t="s">
        <v>97</v>
      </c>
      <c r="B126" s="162" t="s">
        <v>62</v>
      </c>
      <c r="C126" s="191" t="s">
        <v>63</v>
      </c>
      <c r="D126" s="165"/>
      <c r="E126" s="168"/>
      <c r="F126" s="171"/>
      <c r="G126" s="171">
        <f>SUMIF(AE127:AE139,"&lt;&gt;NOR",G127:G139)</f>
        <v>0</v>
      </c>
      <c r="H126" s="171"/>
      <c r="I126" s="171">
        <f>SUM(I127:I139)</f>
        <v>0</v>
      </c>
      <c r="J126" s="171"/>
      <c r="K126" s="171">
        <f>SUM(K127:K139)</f>
        <v>0</v>
      </c>
      <c r="L126" s="171"/>
      <c r="M126" s="171">
        <f>SUM(M127:M139)</f>
        <v>0</v>
      </c>
      <c r="N126" s="165"/>
      <c r="O126" s="165">
        <f>SUM(O127:O139)</f>
        <v>3.64E-3</v>
      </c>
      <c r="P126" s="165"/>
      <c r="Q126" s="165">
        <f>SUM(Q127:Q139)</f>
        <v>4.9000000000000002E-2</v>
      </c>
      <c r="R126" s="165"/>
      <c r="S126" s="165"/>
      <c r="T126" s="166"/>
      <c r="U126" s="165">
        <f>SUM(U127:U139)</f>
        <v>17.009999999999998</v>
      </c>
      <c r="AE126" t="s">
        <v>98</v>
      </c>
    </row>
    <row r="127" spans="1:60" ht="22.5" outlineLevel="1" x14ac:dyDescent="0.2">
      <c r="A127" s="154">
        <v>107</v>
      </c>
      <c r="B127" s="161" t="s">
        <v>325</v>
      </c>
      <c r="C127" s="190" t="s">
        <v>326</v>
      </c>
      <c r="D127" s="163" t="s">
        <v>123</v>
      </c>
      <c r="E127" s="167">
        <v>28</v>
      </c>
      <c r="F127" s="169">
        <v>0</v>
      </c>
      <c r="G127" s="170">
        <f t="shared" ref="G127:G139" si="35">ROUND(E127*F127,2)</f>
        <v>0</v>
      </c>
      <c r="H127" s="169"/>
      <c r="I127" s="170">
        <f t="shared" ref="I127:I139" si="36">ROUND(E127*H127,2)</f>
        <v>0</v>
      </c>
      <c r="J127" s="169"/>
      <c r="K127" s="170">
        <f t="shared" ref="K127:K139" si="37">ROUND(E127*J127,2)</f>
        <v>0</v>
      </c>
      <c r="L127" s="170">
        <v>21</v>
      </c>
      <c r="M127" s="170">
        <f t="shared" ref="M127:M139" si="38">G127*(1+L127/100)</f>
        <v>0</v>
      </c>
      <c r="N127" s="163">
        <v>6.9999999999999994E-5</v>
      </c>
      <c r="O127" s="163">
        <f t="shared" ref="O127:O139" si="39">ROUND(E127*N127,5)</f>
        <v>1.9599999999999999E-3</v>
      </c>
      <c r="P127" s="163">
        <v>6.4999999999999997E-4</v>
      </c>
      <c r="Q127" s="163">
        <f t="shared" ref="Q127:Q139" si="40">ROUND(E127*P127,5)</f>
        <v>1.8200000000000001E-2</v>
      </c>
      <c r="R127" s="163"/>
      <c r="S127" s="163"/>
      <c r="T127" s="164">
        <v>0.23899999999999999</v>
      </c>
      <c r="U127" s="163">
        <f t="shared" ref="U127:U139" si="41">ROUND(E127*T127,2)</f>
        <v>6.69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2.5" outlineLevel="1" x14ac:dyDescent="0.2">
      <c r="A128" s="154">
        <v>108</v>
      </c>
      <c r="B128" s="161" t="s">
        <v>327</v>
      </c>
      <c r="C128" s="190" t="s">
        <v>328</v>
      </c>
      <c r="D128" s="163" t="s">
        <v>123</v>
      </c>
      <c r="E128" s="167">
        <v>28</v>
      </c>
      <c r="F128" s="169">
        <v>0</v>
      </c>
      <c r="G128" s="170">
        <f t="shared" si="35"/>
        <v>0</v>
      </c>
      <c r="H128" s="169"/>
      <c r="I128" s="170">
        <f t="shared" si="36"/>
        <v>0</v>
      </c>
      <c r="J128" s="169"/>
      <c r="K128" s="170">
        <f t="shared" si="37"/>
        <v>0</v>
      </c>
      <c r="L128" s="170">
        <v>21</v>
      </c>
      <c r="M128" s="170">
        <f t="shared" si="38"/>
        <v>0</v>
      </c>
      <c r="N128" s="163">
        <v>6.0000000000000002E-5</v>
      </c>
      <c r="O128" s="163">
        <f t="shared" si="39"/>
        <v>1.6800000000000001E-3</v>
      </c>
      <c r="P128" s="163">
        <v>1.1000000000000001E-3</v>
      </c>
      <c r="Q128" s="163">
        <f t="shared" si="40"/>
        <v>3.0800000000000001E-2</v>
      </c>
      <c r="R128" s="163"/>
      <c r="S128" s="163"/>
      <c r="T128" s="164">
        <v>7.2999999999999995E-2</v>
      </c>
      <c r="U128" s="163">
        <f t="shared" si="41"/>
        <v>2.04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ht="22.5" outlineLevel="1" x14ac:dyDescent="0.2">
      <c r="A129" s="154">
        <v>109</v>
      </c>
      <c r="B129" s="161" t="s">
        <v>329</v>
      </c>
      <c r="C129" s="190" t="s">
        <v>330</v>
      </c>
      <c r="D129" s="163" t="s">
        <v>123</v>
      </c>
      <c r="E129" s="167">
        <v>28</v>
      </c>
      <c r="F129" s="169">
        <v>0</v>
      </c>
      <c r="G129" s="170">
        <f t="shared" si="35"/>
        <v>0</v>
      </c>
      <c r="H129" s="169"/>
      <c r="I129" s="170">
        <f t="shared" si="36"/>
        <v>0</v>
      </c>
      <c r="J129" s="169"/>
      <c r="K129" s="170">
        <f t="shared" si="37"/>
        <v>0</v>
      </c>
      <c r="L129" s="170">
        <v>21</v>
      </c>
      <c r="M129" s="170">
        <f t="shared" si="38"/>
        <v>0</v>
      </c>
      <c r="N129" s="163">
        <v>0</v>
      </c>
      <c r="O129" s="163">
        <f t="shared" si="39"/>
        <v>0</v>
      </c>
      <c r="P129" s="163">
        <v>0</v>
      </c>
      <c r="Q129" s="163">
        <f t="shared" si="40"/>
        <v>0</v>
      </c>
      <c r="R129" s="163"/>
      <c r="S129" s="163"/>
      <c r="T129" s="164">
        <v>0.216</v>
      </c>
      <c r="U129" s="163">
        <f t="shared" si="41"/>
        <v>6.05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54">
        <v>110</v>
      </c>
      <c r="B130" s="161" t="s">
        <v>331</v>
      </c>
      <c r="C130" s="190" t="s">
        <v>332</v>
      </c>
      <c r="D130" s="163" t="s">
        <v>123</v>
      </c>
      <c r="E130" s="167">
        <v>28</v>
      </c>
      <c r="F130" s="169">
        <v>0</v>
      </c>
      <c r="G130" s="170">
        <f t="shared" si="35"/>
        <v>0</v>
      </c>
      <c r="H130" s="169"/>
      <c r="I130" s="170">
        <f t="shared" si="36"/>
        <v>0</v>
      </c>
      <c r="J130" s="169"/>
      <c r="K130" s="170">
        <f t="shared" si="37"/>
        <v>0</v>
      </c>
      <c r="L130" s="170">
        <v>21</v>
      </c>
      <c r="M130" s="170">
        <f t="shared" si="38"/>
        <v>0</v>
      </c>
      <c r="N130" s="163">
        <v>0</v>
      </c>
      <c r="O130" s="163">
        <f t="shared" si="39"/>
        <v>0</v>
      </c>
      <c r="P130" s="163">
        <v>0</v>
      </c>
      <c r="Q130" s="163">
        <f t="shared" si="40"/>
        <v>0</v>
      </c>
      <c r="R130" s="163"/>
      <c r="S130" s="163"/>
      <c r="T130" s="164">
        <v>6.2E-2</v>
      </c>
      <c r="U130" s="163">
        <f t="shared" si="41"/>
        <v>1.74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ht="22.5" outlineLevel="1" x14ac:dyDescent="0.2">
      <c r="A131" s="154">
        <v>111</v>
      </c>
      <c r="B131" s="161" t="s">
        <v>333</v>
      </c>
      <c r="C131" s="190" t="s">
        <v>334</v>
      </c>
      <c r="D131" s="163" t="s">
        <v>204</v>
      </c>
      <c r="E131" s="167">
        <v>28</v>
      </c>
      <c r="F131" s="169">
        <v>0</v>
      </c>
      <c r="G131" s="170">
        <f t="shared" si="35"/>
        <v>0</v>
      </c>
      <c r="H131" s="169"/>
      <c r="I131" s="170">
        <f t="shared" si="36"/>
        <v>0</v>
      </c>
      <c r="J131" s="169"/>
      <c r="K131" s="170">
        <f t="shared" si="37"/>
        <v>0</v>
      </c>
      <c r="L131" s="170">
        <v>21</v>
      </c>
      <c r="M131" s="170">
        <f t="shared" si="38"/>
        <v>0</v>
      </c>
      <c r="N131" s="163">
        <v>0</v>
      </c>
      <c r="O131" s="163">
        <f t="shared" si="39"/>
        <v>0</v>
      </c>
      <c r="P131" s="163">
        <v>0</v>
      </c>
      <c r="Q131" s="163">
        <f t="shared" si="40"/>
        <v>0</v>
      </c>
      <c r="R131" s="163"/>
      <c r="S131" s="163"/>
      <c r="T131" s="164">
        <v>0</v>
      </c>
      <c r="U131" s="163">
        <f t="shared" si="41"/>
        <v>0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112</v>
      </c>
      <c r="B132" s="161" t="s">
        <v>335</v>
      </c>
      <c r="C132" s="190" t="s">
        <v>336</v>
      </c>
      <c r="D132" s="163" t="s">
        <v>130</v>
      </c>
      <c r="E132" s="167">
        <v>1</v>
      </c>
      <c r="F132" s="169">
        <v>0</v>
      </c>
      <c r="G132" s="170">
        <f t="shared" si="35"/>
        <v>0</v>
      </c>
      <c r="H132" s="169"/>
      <c r="I132" s="170">
        <f t="shared" si="36"/>
        <v>0</v>
      </c>
      <c r="J132" s="169"/>
      <c r="K132" s="170">
        <f t="shared" si="37"/>
        <v>0</v>
      </c>
      <c r="L132" s="170">
        <v>21</v>
      </c>
      <c r="M132" s="170">
        <f t="shared" si="38"/>
        <v>0</v>
      </c>
      <c r="N132" s="163">
        <v>0</v>
      </c>
      <c r="O132" s="163">
        <f t="shared" si="39"/>
        <v>0</v>
      </c>
      <c r="P132" s="163">
        <v>0</v>
      </c>
      <c r="Q132" s="163">
        <f t="shared" si="40"/>
        <v>0</v>
      </c>
      <c r="R132" s="163"/>
      <c r="S132" s="163"/>
      <c r="T132" s="164">
        <v>0</v>
      </c>
      <c r="U132" s="163">
        <f t="shared" si="41"/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>
        <v>113</v>
      </c>
      <c r="B133" s="161" t="s">
        <v>337</v>
      </c>
      <c r="C133" s="190" t="s">
        <v>338</v>
      </c>
      <c r="D133" s="163" t="s">
        <v>130</v>
      </c>
      <c r="E133" s="167">
        <v>1</v>
      </c>
      <c r="F133" s="169">
        <v>0</v>
      </c>
      <c r="G133" s="170">
        <f t="shared" si="35"/>
        <v>0</v>
      </c>
      <c r="H133" s="169"/>
      <c r="I133" s="170">
        <f t="shared" si="36"/>
        <v>0</v>
      </c>
      <c r="J133" s="169"/>
      <c r="K133" s="170">
        <f t="shared" si="37"/>
        <v>0</v>
      </c>
      <c r="L133" s="170">
        <v>21</v>
      </c>
      <c r="M133" s="170">
        <f t="shared" si="38"/>
        <v>0</v>
      </c>
      <c r="N133" s="163">
        <v>0</v>
      </c>
      <c r="O133" s="163">
        <f t="shared" si="39"/>
        <v>0</v>
      </c>
      <c r="P133" s="163">
        <v>0</v>
      </c>
      <c r="Q133" s="163">
        <f t="shared" si="40"/>
        <v>0</v>
      </c>
      <c r="R133" s="163"/>
      <c r="S133" s="163"/>
      <c r="T133" s="164">
        <v>0</v>
      </c>
      <c r="U133" s="163">
        <f t="shared" si="41"/>
        <v>0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102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>
        <v>114</v>
      </c>
      <c r="B134" s="161" t="s">
        <v>329</v>
      </c>
      <c r="C134" s="190" t="s">
        <v>339</v>
      </c>
      <c r="D134" s="163" t="s">
        <v>123</v>
      </c>
      <c r="E134" s="167">
        <v>2</v>
      </c>
      <c r="F134" s="169">
        <v>0</v>
      </c>
      <c r="G134" s="170">
        <f t="shared" si="35"/>
        <v>0</v>
      </c>
      <c r="H134" s="169"/>
      <c r="I134" s="170">
        <f t="shared" si="36"/>
        <v>0</v>
      </c>
      <c r="J134" s="169"/>
      <c r="K134" s="170">
        <f t="shared" si="37"/>
        <v>0</v>
      </c>
      <c r="L134" s="170">
        <v>21</v>
      </c>
      <c r="M134" s="170">
        <f t="shared" si="38"/>
        <v>0</v>
      </c>
      <c r="N134" s="163">
        <v>0</v>
      </c>
      <c r="O134" s="163">
        <f t="shared" si="39"/>
        <v>0</v>
      </c>
      <c r="P134" s="163">
        <v>0</v>
      </c>
      <c r="Q134" s="163">
        <f t="shared" si="40"/>
        <v>0</v>
      </c>
      <c r="R134" s="163"/>
      <c r="S134" s="163"/>
      <c r="T134" s="164">
        <v>0.216</v>
      </c>
      <c r="U134" s="163">
        <f t="shared" si="41"/>
        <v>0.43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115</v>
      </c>
      <c r="B135" s="161" t="s">
        <v>331</v>
      </c>
      <c r="C135" s="190" t="s">
        <v>340</v>
      </c>
      <c r="D135" s="163" t="s">
        <v>123</v>
      </c>
      <c r="E135" s="167">
        <v>1</v>
      </c>
      <c r="F135" s="169">
        <v>0</v>
      </c>
      <c r="G135" s="170">
        <f t="shared" si="35"/>
        <v>0</v>
      </c>
      <c r="H135" s="169"/>
      <c r="I135" s="170">
        <f t="shared" si="36"/>
        <v>0</v>
      </c>
      <c r="J135" s="169"/>
      <c r="K135" s="170">
        <f t="shared" si="37"/>
        <v>0</v>
      </c>
      <c r="L135" s="170">
        <v>21</v>
      </c>
      <c r="M135" s="170">
        <f t="shared" si="38"/>
        <v>0</v>
      </c>
      <c r="N135" s="163">
        <v>0</v>
      </c>
      <c r="O135" s="163">
        <f t="shared" si="39"/>
        <v>0</v>
      </c>
      <c r="P135" s="163">
        <v>0</v>
      </c>
      <c r="Q135" s="163">
        <f t="shared" si="40"/>
        <v>0</v>
      </c>
      <c r="R135" s="163"/>
      <c r="S135" s="163"/>
      <c r="T135" s="164">
        <v>6.2E-2</v>
      </c>
      <c r="U135" s="163">
        <f t="shared" si="41"/>
        <v>0.06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102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ht="22.5" outlineLevel="1" x14ac:dyDescent="0.2">
      <c r="A136" s="154">
        <v>116</v>
      </c>
      <c r="B136" s="161" t="s">
        <v>341</v>
      </c>
      <c r="C136" s="190" t="s">
        <v>342</v>
      </c>
      <c r="D136" s="163" t="s">
        <v>149</v>
      </c>
      <c r="E136" s="167">
        <v>1</v>
      </c>
      <c r="F136" s="169">
        <v>0</v>
      </c>
      <c r="G136" s="170">
        <f t="shared" si="35"/>
        <v>0</v>
      </c>
      <c r="H136" s="169"/>
      <c r="I136" s="170">
        <f t="shared" si="36"/>
        <v>0</v>
      </c>
      <c r="J136" s="169"/>
      <c r="K136" s="170">
        <f t="shared" si="37"/>
        <v>0</v>
      </c>
      <c r="L136" s="170">
        <v>21</v>
      </c>
      <c r="M136" s="170">
        <f t="shared" si="38"/>
        <v>0</v>
      </c>
      <c r="N136" s="163">
        <v>0</v>
      </c>
      <c r="O136" s="163">
        <f t="shared" si="39"/>
        <v>0</v>
      </c>
      <c r="P136" s="163">
        <v>0</v>
      </c>
      <c r="Q136" s="163">
        <f t="shared" si="40"/>
        <v>0</v>
      </c>
      <c r="R136" s="163"/>
      <c r="S136" s="163"/>
      <c r="T136" s="164">
        <v>0</v>
      </c>
      <c r="U136" s="163">
        <f t="shared" si="41"/>
        <v>0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ht="22.5" outlineLevel="1" x14ac:dyDescent="0.2">
      <c r="A137" s="154">
        <v>117</v>
      </c>
      <c r="B137" s="161" t="s">
        <v>343</v>
      </c>
      <c r="C137" s="190" t="s">
        <v>344</v>
      </c>
      <c r="D137" s="163" t="s">
        <v>149</v>
      </c>
      <c r="E137" s="167">
        <v>1</v>
      </c>
      <c r="F137" s="169">
        <v>0</v>
      </c>
      <c r="G137" s="170">
        <f t="shared" si="35"/>
        <v>0</v>
      </c>
      <c r="H137" s="169"/>
      <c r="I137" s="170">
        <f t="shared" si="36"/>
        <v>0</v>
      </c>
      <c r="J137" s="169"/>
      <c r="K137" s="170">
        <f t="shared" si="37"/>
        <v>0</v>
      </c>
      <c r="L137" s="170">
        <v>21</v>
      </c>
      <c r="M137" s="170">
        <f t="shared" si="38"/>
        <v>0</v>
      </c>
      <c r="N137" s="163">
        <v>0</v>
      </c>
      <c r="O137" s="163">
        <f t="shared" si="39"/>
        <v>0</v>
      </c>
      <c r="P137" s="163">
        <v>0</v>
      </c>
      <c r="Q137" s="163">
        <f t="shared" si="40"/>
        <v>0</v>
      </c>
      <c r="R137" s="163"/>
      <c r="S137" s="163"/>
      <c r="T137" s="164">
        <v>0</v>
      </c>
      <c r="U137" s="163">
        <f t="shared" si="41"/>
        <v>0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>
        <v>118</v>
      </c>
      <c r="B138" s="161" t="s">
        <v>345</v>
      </c>
      <c r="C138" s="190" t="s">
        <v>346</v>
      </c>
      <c r="D138" s="163" t="s">
        <v>149</v>
      </c>
      <c r="E138" s="167">
        <v>1</v>
      </c>
      <c r="F138" s="169">
        <v>0</v>
      </c>
      <c r="G138" s="170">
        <f t="shared" si="35"/>
        <v>0</v>
      </c>
      <c r="H138" s="169"/>
      <c r="I138" s="170">
        <f t="shared" si="36"/>
        <v>0</v>
      </c>
      <c r="J138" s="169"/>
      <c r="K138" s="170">
        <f t="shared" si="37"/>
        <v>0</v>
      </c>
      <c r="L138" s="170">
        <v>21</v>
      </c>
      <c r="M138" s="170">
        <f t="shared" si="38"/>
        <v>0</v>
      </c>
      <c r="N138" s="163">
        <v>0</v>
      </c>
      <c r="O138" s="163">
        <f t="shared" si="39"/>
        <v>0</v>
      </c>
      <c r="P138" s="163">
        <v>0</v>
      </c>
      <c r="Q138" s="163">
        <f t="shared" si="40"/>
        <v>0</v>
      </c>
      <c r="R138" s="163"/>
      <c r="S138" s="163"/>
      <c r="T138" s="164">
        <v>0</v>
      </c>
      <c r="U138" s="163">
        <f t="shared" si="41"/>
        <v>0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">
      <c r="A139" s="154">
        <v>119</v>
      </c>
      <c r="B139" s="161" t="s">
        <v>347</v>
      </c>
      <c r="C139" s="190" t="s">
        <v>348</v>
      </c>
      <c r="D139" s="163" t="s">
        <v>0</v>
      </c>
      <c r="E139" s="167">
        <v>342.22</v>
      </c>
      <c r="F139" s="169">
        <v>0</v>
      </c>
      <c r="G139" s="170">
        <f t="shared" si="35"/>
        <v>0</v>
      </c>
      <c r="H139" s="169"/>
      <c r="I139" s="170">
        <f t="shared" si="36"/>
        <v>0</v>
      </c>
      <c r="J139" s="169"/>
      <c r="K139" s="170">
        <f t="shared" si="37"/>
        <v>0</v>
      </c>
      <c r="L139" s="170">
        <v>21</v>
      </c>
      <c r="M139" s="170">
        <f t="shared" si="38"/>
        <v>0</v>
      </c>
      <c r="N139" s="163">
        <v>0</v>
      </c>
      <c r="O139" s="163">
        <f t="shared" si="39"/>
        <v>0</v>
      </c>
      <c r="P139" s="163">
        <v>0</v>
      </c>
      <c r="Q139" s="163">
        <f t="shared" si="40"/>
        <v>0</v>
      </c>
      <c r="R139" s="163"/>
      <c r="S139" s="163"/>
      <c r="T139" s="164">
        <v>0</v>
      </c>
      <c r="U139" s="163">
        <f t="shared" si="41"/>
        <v>0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102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">
      <c r="A140" s="155" t="s">
        <v>97</v>
      </c>
      <c r="B140" s="162" t="s">
        <v>64</v>
      </c>
      <c r="C140" s="191" t="s">
        <v>65</v>
      </c>
      <c r="D140" s="165"/>
      <c r="E140" s="168"/>
      <c r="F140" s="171"/>
      <c r="G140" s="171">
        <f>SUMIF(AE141:AE144,"&lt;&gt;NOR",G141:G144)</f>
        <v>0</v>
      </c>
      <c r="H140" s="171"/>
      <c r="I140" s="171">
        <f>SUM(I141:I144)</f>
        <v>0</v>
      </c>
      <c r="J140" s="171"/>
      <c r="K140" s="171">
        <f>SUM(K141:K144)</f>
        <v>0</v>
      </c>
      <c r="L140" s="171"/>
      <c r="M140" s="171">
        <f>SUM(M141:M144)</f>
        <v>0</v>
      </c>
      <c r="N140" s="165"/>
      <c r="O140" s="165">
        <f>SUM(O141:O144)</f>
        <v>7.8820000000000001E-2</v>
      </c>
      <c r="P140" s="165"/>
      <c r="Q140" s="165">
        <f>SUM(Q141:Q144)</f>
        <v>0</v>
      </c>
      <c r="R140" s="165"/>
      <c r="S140" s="165"/>
      <c r="T140" s="166"/>
      <c r="U140" s="165">
        <f>SUM(U141:U144)</f>
        <v>9.44</v>
      </c>
      <c r="AE140" t="s">
        <v>98</v>
      </c>
    </row>
    <row r="141" spans="1:60" outlineLevel="1" x14ac:dyDescent="0.2">
      <c r="A141" s="154">
        <v>120</v>
      </c>
      <c r="B141" s="161" t="s">
        <v>349</v>
      </c>
      <c r="C141" s="190" t="s">
        <v>350</v>
      </c>
      <c r="D141" s="163" t="s">
        <v>123</v>
      </c>
      <c r="E141" s="167">
        <v>29</v>
      </c>
      <c r="F141" s="169">
        <v>0</v>
      </c>
      <c r="G141" s="170">
        <f>ROUND(E141*F141,2)</f>
        <v>0</v>
      </c>
      <c r="H141" s="169"/>
      <c r="I141" s="170">
        <f>ROUND(E141*H141,2)</f>
        <v>0</v>
      </c>
      <c r="J141" s="169"/>
      <c r="K141" s="170">
        <f>ROUND(E141*J141,2)</f>
        <v>0</v>
      </c>
      <c r="L141" s="170">
        <v>21</v>
      </c>
      <c r="M141" s="170">
        <f>G141*(1+L141/100)</f>
        <v>0</v>
      </c>
      <c r="N141" s="163">
        <v>0</v>
      </c>
      <c r="O141" s="163">
        <f>ROUND(E141*N141,5)</f>
        <v>0</v>
      </c>
      <c r="P141" s="163">
        <v>0</v>
      </c>
      <c r="Q141" s="163">
        <f>ROUND(E141*P141,5)</f>
        <v>0</v>
      </c>
      <c r="R141" s="163"/>
      <c r="S141" s="163"/>
      <c r="T141" s="164">
        <v>0.26800000000000002</v>
      </c>
      <c r="U141" s="163">
        <f>ROUND(E141*T141,2)</f>
        <v>7.77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>
        <v>121</v>
      </c>
      <c r="B142" s="161" t="s">
        <v>351</v>
      </c>
      <c r="C142" s="190" t="s">
        <v>352</v>
      </c>
      <c r="D142" s="163" t="s">
        <v>123</v>
      </c>
      <c r="E142" s="167">
        <v>1</v>
      </c>
      <c r="F142" s="169">
        <v>0</v>
      </c>
      <c r="G142" s="170">
        <f>ROUND(E142*F142,2)</f>
        <v>0</v>
      </c>
      <c r="H142" s="169"/>
      <c r="I142" s="170">
        <f>ROUND(E142*H142,2)</f>
        <v>0</v>
      </c>
      <c r="J142" s="169"/>
      <c r="K142" s="170">
        <f>ROUND(E142*J142,2)</f>
        <v>0</v>
      </c>
      <c r="L142" s="170">
        <v>21</v>
      </c>
      <c r="M142" s="170">
        <f>G142*(1+L142/100)</f>
        <v>0</v>
      </c>
      <c r="N142" s="163">
        <v>0</v>
      </c>
      <c r="O142" s="163">
        <f>ROUND(E142*N142,5)</f>
        <v>0</v>
      </c>
      <c r="P142" s="163">
        <v>0</v>
      </c>
      <c r="Q142" s="163">
        <f>ROUND(E142*P142,5)</f>
        <v>0</v>
      </c>
      <c r="R142" s="163"/>
      <c r="S142" s="163"/>
      <c r="T142" s="164">
        <v>0.61699999999999999</v>
      </c>
      <c r="U142" s="163">
        <f>ROUND(E142*T142,2)</f>
        <v>0.62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102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122</v>
      </c>
      <c r="B143" s="161" t="s">
        <v>353</v>
      </c>
      <c r="C143" s="190" t="s">
        <v>354</v>
      </c>
      <c r="D143" s="163" t="s">
        <v>123</v>
      </c>
      <c r="E143" s="167">
        <v>1</v>
      </c>
      <c r="F143" s="169">
        <v>0</v>
      </c>
      <c r="G143" s="170">
        <f>ROUND(E143*F143,2)</f>
        <v>0</v>
      </c>
      <c r="H143" s="169"/>
      <c r="I143" s="170">
        <f>ROUND(E143*H143,2)</f>
        <v>0</v>
      </c>
      <c r="J143" s="169"/>
      <c r="K143" s="170">
        <f>ROUND(E143*J143,2)</f>
        <v>0</v>
      </c>
      <c r="L143" s="170">
        <v>21</v>
      </c>
      <c r="M143" s="170">
        <f>G143*(1+L143/100)</f>
        <v>0</v>
      </c>
      <c r="N143" s="163">
        <v>7.8820000000000001E-2</v>
      </c>
      <c r="O143" s="163">
        <f>ROUND(E143*N143,5)</f>
        <v>7.8820000000000001E-2</v>
      </c>
      <c r="P143" s="163">
        <v>0</v>
      </c>
      <c r="Q143" s="163">
        <f>ROUND(E143*P143,5)</f>
        <v>0</v>
      </c>
      <c r="R143" s="163"/>
      <c r="S143" s="163"/>
      <c r="T143" s="164">
        <v>1.0529999999999999</v>
      </c>
      <c r="U143" s="163">
        <f>ROUND(E143*T143,2)</f>
        <v>1.05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102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>
        <v>123</v>
      </c>
      <c r="B144" s="161" t="s">
        <v>355</v>
      </c>
      <c r="C144" s="190" t="s">
        <v>356</v>
      </c>
      <c r="D144" s="163" t="s">
        <v>0</v>
      </c>
      <c r="E144" s="167">
        <v>131.93</v>
      </c>
      <c r="F144" s="169">
        <v>0</v>
      </c>
      <c r="G144" s="170">
        <f>ROUND(E144*F144,2)</f>
        <v>0</v>
      </c>
      <c r="H144" s="169"/>
      <c r="I144" s="170">
        <f>ROUND(E144*H144,2)</f>
        <v>0</v>
      </c>
      <c r="J144" s="169"/>
      <c r="K144" s="170">
        <f>ROUND(E144*J144,2)</f>
        <v>0</v>
      </c>
      <c r="L144" s="170">
        <v>21</v>
      </c>
      <c r="M144" s="170">
        <f>G144*(1+L144/100)</f>
        <v>0</v>
      </c>
      <c r="N144" s="163">
        <v>0</v>
      </c>
      <c r="O144" s="163">
        <f>ROUND(E144*N144,5)</f>
        <v>0</v>
      </c>
      <c r="P144" s="163">
        <v>0</v>
      </c>
      <c r="Q144" s="163">
        <f>ROUND(E144*P144,5)</f>
        <v>0</v>
      </c>
      <c r="R144" s="163"/>
      <c r="S144" s="163"/>
      <c r="T144" s="164">
        <v>0</v>
      </c>
      <c r="U144" s="163">
        <f>ROUND(E144*T144,2)</f>
        <v>0</v>
      </c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102</v>
      </c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x14ac:dyDescent="0.2">
      <c r="A145" s="155" t="s">
        <v>97</v>
      </c>
      <c r="B145" s="162" t="s">
        <v>66</v>
      </c>
      <c r="C145" s="191" t="s">
        <v>67</v>
      </c>
      <c r="D145" s="165"/>
      <c r="E145" s="168"/>
      <c r="F145" s="171"/>
      <c r="G145" s="171">
        <f>SUMIF(AE146:AE147,"&lt;&gt;NOR",G146:G147)</f>
        <v>0</v>
      </c>
      <c r="H145" s="171"/>
      <c r="I145" s="171">
        <f>SUM(I146:I147)</f>
        <v>0</v>
      </c>
      <c r="J145" s="171"/>
      <c r="K145" s="171">
        <f>SUM(K146:K147)</f>
        <v>0</v>
      </c>
      <c r="L145" s="171"/>
      <c r="M145" s="171">
        <f>SUM(M146:M147)</f>
        <v>0</v>
      </c>
      <c r="N145" s="165"/>
      <c r="O145" s="165">
        <f>SUM(O146:O147)</f>
        <v>1.8E-3</v>
      </c>
      <c r="P145" s="165"/>
      <c r="Q145" s="165">
        <f>SUM(Q146:Q147)</f>
        <v>0</v>
      </c>
      <c r="R145" s="165"/>
      <c r="S145" s="165"/>
      <c r="T145" s="166"/>
      <c r="U145" s="165">
        <f>SUM(U146:U147)</f>
        <v>2.3200000000000003</v>
      </c>
      <c r="AE145" t="s">
        <v>98</v>
      </c>
    </row>
    <row r="146" spans="1:60" outlineLevel="1" x14ac:dyDescent="0.2">
      <c r="A146" s="154">
        <v>124</v>
      </c>
      <c r="B146" s="161" t="s">
        <v>357</v>
      </c>
      <c r="C146" s="190" t="s">
        <v>358</v>
      </c>
      <c r="D146" s="163" t="s">
        <v>101</v>
      </c>
      <c r="E146" s="167">
        <v>6</v>
      </c>
      <c r="F146" s="169">
        <v>0</v>
      </c>
      <c r="G146" s="170">
        <f>ROUND(E146*F146,2)</f>
        <v>0</v>
      </c>
      <c r="H146" s="169"/>
      <c r="I146" s="170">
        <f>ROUND(E146*H146,2)</f>
        <v>0</v>
      </c>
      <c r="J146" s="169"/>
      <c r="K146" s="170">
        <f>ROUND(E146*J146,2)</f>
        <v>0</v>
      </c>
      <c r="L146" s="170">
        <v>21</v>
      </c>
      <c r="M146" s="170">
        <f>G146*(1+L146/100)</f>
        <v>0</v>
      </c>
      <c r="N146" s="163">
        <v>9.0000000000000006E-5</v>
      </c>
      <c r="O146" s="163">
        <f>ROUND(E146*N146,5)</f>
        <v>5.4000000000000001E-4</v>
      </c>
      <c r="P146" s="163">
        <v>0</v>
      </c>
      <c r="Q146" s="163">
        <f>ROUND(E146*P146,5)</f>
        <v>0</v>
      </c>
      <c r="R146" s="163"/>
      <c r="S146" s="163"/>
      <c r="T146" s="164">
        <v>0.11600000000000001</v>
      </c>
      <c r="U146" s="163">
        <f>ROUND(E146*T146,2)</f>
        <v>0.7</v>
      </c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54">
        <v>125</v>
      </c>
      <c r="B147" s="161" t="s">
        <v>357</v>
      </c>
      <c r="C147" s="190" t="s">
        <v>359</v>
      </c>
      <c r="D147" s="163" t="s">
        <v>101</v>
      </c>
      <c r="E147" s="167">
        <v>14</v>
      </c>
      <c r="F147" s="169">
        <v>0</v>
      </c>
      <c r="G147" s="170">
        <f>ROUND(E147*F147,2)</f>
        <v>0</v>
      </c>
      <c r="H147" s="169"/>
      <c r="I147" s="170">
        <f>ROUND(E147*H147,2)</f>
        <v>0</v>
      </c>
      <c r="J147" s="169"/>
      <c r="K147" s="170">
        <f>ROUND(E147*J147,2)</f>
        <v>0</v>
      </c>
      <c r="L147" s="170">
        <v>21</v>
      </c>
      <c r="M147" s="170">
        <f>G147*(1+L147/100)</f>
        <v>0</v>
      </c>
      <c r="N147" s="163">
        <v>9.0000000000000006E-5</v>
      </c>
      <c r="O147" s="163">
        <f>ROUND(E147*N147,5)</f>
        <v>1.2600000000000001E-3</v>
      </c>
      <c r="P147" s="163">
        <v>0</v>
      </c>
      <c r="Q147" s="163">
        <f>ROUND(E147*P147,5)</f>
        <v>0</v>
      </c>
      <c r="R147" s="163"/>
      <c r="S147" s="163"/>
      <c r="T147" s="164">
        <v>0.11600000000000001</v>
      </c>
      <c r="U147" s="163">
        <f>ROUND(E147*T147,2)</f>
        <v>1.62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102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x14ac:dyDescent="0.2">
      <c r="A148" s="155" t="s">
        <v>97</v>
      </c>
      <c r="B148" s="162" t="s">
        <v>68</v>
      </c>
      <c r="C148" s="191" t="s">
        <v>26</v>
      </c>
      <c r="D148" s="165"/>
      <c r="E148" s="168"/>
      <c r="F148" s="171"/>
      <c r="G148" s="171">
        <f>SUMIF(AE149:AE150,"&lt;&gt;NOR",G149:G150)</f>
        <v>0</v>
      </c>
      <c r="H148" s="171"/>
      <c r="I148" s="171">
        <f>SUM(I149:I150)</f>
        <v>0</v>
      </c>
      <c r="J148" s="171"/>
      <c r="K148" s="171">
        <f>SUM(K149:K150)</f>
        <v>0</v>
      </c>
      <c r="L148" s="171"/>
      <c r="M148" s="171">
        <f>SUM(M149:M150)</f>
        <v>0</v>
      </c>
      <c r="N148" s="165"/>
      <c r="O148" s="165">
        <f>SUM(O149:O150)</f>
        <v>0</v>
      </c>
      <c r="P148" s="165"/>
      <c r="Q148" s="165">
        <f>SUM(Q149:Q150)</f>
        <v>0</v>
      </c>
      <c r="R148" s="165"/>
      <c r="S148" s="165"/>
      <c r="T148" s="166"/>
      <c r="U148" s="165">
        <f>SUM(U149:U150)</f>
        <v>0</v>
      </c>
      <c r="AE148" t="s">
        <v>98</v>
      </c>
    </row>
    <row r="149" spans="1:60" outlineLevel="1" x14ac:dyDescent="0.2">
      <c r="A149" s="154">
        <v>126</v>
      </c>
      <c r="B149" s="161" t="s">
        <v>360</v>
      </c>
      <c r="C149" s="190" t="s">
        <v>361</v>
      </c>
      <c r="D149" s="163" t="s">
        <v>0</v>
      </c>
      <c r="E149" s="167">
        <v>1.5</v>
      </c>
      <c r="F149" s="169">
        <v>0</v>
      </c>
      <c r="G149" s="170">
        <f>ROUND(E149*F149,2)</f>
        <v>0</v>
      </c>
      <c r="H149" s="169"/>
      <c r="I149" s="170">
        <f>ROUND(E149*H149,2)</f>
        <v>0</v>
      </c>
      <c r="J149" s="169"/>
      <c r="K149" s="170">
        <f>ROUND(E149*J149,2)</f>
        <v>0</v>
      </c>
      <c r="L149" s="170">
        <v>21</v>
      </c>
      <c r="M149" s="170">
        <f>G149*(1+L149/100)</f>
        <v>0</v>
      </c>
      <c r="N149" s="163">
        <v>0</v>
      </c>
      <c r="O149" s="163">
        <f>ROUND(E149*N149,5)</f>
        <v>0</v>
      </c>
      <c r="P149" s="163">
        <v>0</v>
      </c>
      <c r="Q149" s="163">
        <f>ROUND(E149*P149,5)</f>
        <v>0</v>
      </c>
      <c r="R149" s="163"/>
      <c r="S149" s="163"/>
      <c r="T149" s="164">
        <v>0</v>
      </c>
      <c r="U149" s="163">
        <f>ROUND(E149*T149,2)</f>
        <v>0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362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>
        <v>127</v>
      </c>
      <c r="B150" s="161" t="s">
        <v>363</v>
      </c>
      <c r="C150" s="190" t="s">
        <v>364</v>
      </c>
      <c r="D150" s="163" t="s">
        <v>0</v>
      </c>
      <c r="E150" s="167">
        <v>1.5</v>
      </c>
      <c r="F150" s="169">
        <v>0</v>
      </c>
      <c r="G150" s="170">
        <f>ROUND(E150*F150,2)</f>
        <v>0</v>
      </c>
      <c r="H150" s="169"/>
      <c r="I150" s="170">
        <f>ROUND(E150*H150,2)</f>
        <v>0</v>
      </c>
      <c r="J150" s="169"/>
      <c r="K150" s="170">
        <f>ROUND(E150*J150,2)</f>
        <v>0</v>
      </c>
      <c r="L150" s="170">
        <v>21</v>
      </c>
      <c r="M150" s="170">
        <f>G150*(1+L150/100)</f>
        <v>0</v>
      </c>
      <c r="N150" s="163">
        <v>0</v>
      </c>
      <c r="O150" s="163">
        <f>ROUND(E150*N150,5)</f>
        <v>0</v>
      </c>
      <c r="P150" s="163">
        <v>0</v>
      </c>
      <c r="Q150" s="163">
        <f>ROUND(E150*P150,5)</f>
        <v>0</v>
      </c>
      <c r="R150" s="163"/>
      <c r="S150" s="163"/>
      <c r="T150" s="164">
        <v>0</v>
      </c>
      <c r="U150" s="163">
        <f>ROUND(E150*T150,2)</f>
        <v>0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362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x14ac:dyDescent="0.2">
      <c r="A151" s="155" t="s">
        <v>97</v>
      </c>
      <c r="B151" s="162" t="s">
        <v>69</v>
      </c>
      <c r="C151" s="191" t="s">
        <v>70</v>
      </c>
      <c r="D151" s="165"/>
      <c r="E151" s="168"/>
      <c r="F151" s="171"/>
      <c r="G151" s="171">
        <f>SUMIF(AE152:AE152,"&lt;&gt;NOR",G152:G152)</f>
        <v>0</v>
      </c>
      <c r="H151" s="171"/>
      <c r="I151" s="171">
        <f>SUM(I152:I152)</f>
        <v>0</v>
      </c>
      <c r="J151" s="171"/>
      <c r="K151" s="171">
        <f>SUM(K152:K152)</f>
        <v>0</v>
      </c>
      <c r="L151" s="171"/>
      <c r="M151" s="171">
        <f>SUM(M152:M152)</f>
        <v>0</v>
      </c>
      <c r="N151" s="165"/>
      <c r="O151" s="165">
        <f>SUM(O152:O152)</f>
        <v>0</v>
      </c>
      <c r="P151" s="165"/>
      <c r="Q151" s="165">
        <f>SUM(Q152:Q152)</f>
        <v>0</v>
      </c>
      <c r="R151" s="165"/>
      <c r="S151" s="165"/>
      <c r="T151" s="166"/>
      <c r="U151" s="165">
        <f>SUM(U152:U152)</f>
        <v>0</v>
      </c>
      <c r="AE151" t="s">
        <v>98</v>
      </c>
    </row>
    <row r="152" spans="1:60" outlineLevel="1" x14ac:dyDescent="0.2">
      <c r="A152" s="179">
        <v>128</v>
      </c>
      <c r="B152" s="180" t="s">
        <v>365</v>
      </c>
      <c r="C152" s="192" t="s">
        <v>366</v>
      </c>
      <c r="D152" s="181" t="s">
        <v>367</v>
      </c>
      <c r="E152" s="182">
        <v>20</v>
      </c>
      <c r="F152" s="169">
        <v>0</v>
      </c>
      <c r="G152" s="184">
        <f>ROUND(E152*F152,2)</f>
        <v>0</v>
      </c>
      <c r="H152" s="183"/>
      <c r="I152" s="184">
        <f>ROUND(E152*H152,2)</f>
        <v>0</v>
      </c>
      <c r="J152" s="183"/>
      <c r="K152" s="184">
        <f>ROUND(E152*J152,2)</f>
        <v>0</v>
      </c>
      <c r="L152" s="184">
        <v>21</v>
      </c>
      <c r="M152" s="184">
        <f>G152*(1+L152/100)</f>
        <v>0</v>
      </c>
      <c r="N152" s="181">
        <v>0</v>
      </c>
      <c r="O152" s="181">
        <f>ROUND(E152*N152,5)</f>
        <v>0</v>
      </c>
      <c r="P152" s="181">
        <v>0</v>
      </c>
      <c r="Q152" s="181">
        <f>ROUND(E152*P152,5)</f>
        <v>0</v>
      </c>
      <c r="R152" s="181"/>
      <c r="S152" s="181"/>
      <c r="T152" s="185">
        <v>0</v>
      </c>
      <c r="U152" s="181">
        <f>ROUND(E152*T152,2)</f>
        <v>0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x14ac:dyDescent="0.2">
      <c r="A153" s="6"/>
      <c r="B153" s="7" t="s">
        <v>369</v>
      </c>
      <c r="C153" s="193" t="s">
        <v>369</v>
      </c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AC153">
        <v>15</v>
      </c>
      <c r="AD153">
        <v>21</v>
      </c>
    </row>
    <row r="154" spans="1:60" x14ac:dyDescent="0.2">
      <c r="A154" s="186"/>
      <c r="B154" s="187">
        <v>26</v>
      </c>
      <c r="C154" s="194" t="s">
        <v>369</v>
      </c>
      <c r="D154" s="188"/>
      <c r="E154" s="188"/>
      <c r="F154" s="188"/>
      <c r="G154" s="189">
        <f>G8+G16+G26+G48+G121+G126+G140+G145+G148+G151</f>
        <v>0</v>
      </c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C154">
        <f>SUMIF(L7:L152,AC153,G7:G152)</f>
        <v>0</v>
      </c>
      <c r="AD154">
        <f>SUMIF(L7:L152,AD153,G7:G152)</f>
        <v>0</v>
      </c>
      <c r="AE154" t="s">
        <v>370</v>
      </c>
    </row>
    <row r="155" spans="1:60" x14ac:dyDescent="0.2">
      <c r="A155" s="6"/>
      <c r="B155" s="7" t="s">
        <v>369</v>
      </c>
      <c r="C155" s="193" t="s">
        <v>369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6"/>
      <c r="B156" s="7" t="s">
        <v>369</v>
      </c>
      <c r="C156" s="193" t="s">
        <v>369</v>
      </c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65">
        <v>33</v>
      </c>
      <c r="B157" s="265"/>
      <c r="C157" s="26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248"/>
      <c r="B158" s="249"/>
      <c r="C158" s="250"/>
      <c r="D158" s="249"/>
      <c r="E158" s="249"/>
      <c r="F158" s="249"/>
      <c r="G158" s="251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AE158" t="s">
        <v>371</v>
      </c>
    </row>
    <row r="159" spans="1:60" x14ac:dyDescent="0.2">
      <c r="A159" s="252"/>
      <c r="B159" s="253"/>
      <c r="C159" s="254"/>
      <c r="D159" s="253"/>
      <c r="E159" s="253"/>
      <c r="F159" s="253"/>
      <c r="G159" s="255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2"/>
      <c r="B160" s="253"/>
      <c r="C160" s="254"/>
      <c r="D160" s="253"/>
      <c r="E160" s="253"/>
      <c r="F160" s="253"/>
      <c r="G160" s="255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</row>
    <row r="161" spans="1:31" x14ac:dyDescent="0.2">
      <c r="A161" s="252"/>
      <c r="B161" s="253"/>
      <c r="C161" s="254"/>
      <c r="D161" s="253"/>
      <c r="E161" s="253"/>
      <c r="F161" s="253"/>
      <c r="G161" s="255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56"/>
      <c r="B162" s="257"/>
      <c r="C162" s="258"/>
      <c r="D162" s="257"/>
      <c r="E162" s="257"/>
      <c r="F162" s="257"/>
      <c r="G162" s="259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6"/>
      <c r="B163" s="7" t="s">
        <v>369</v>
      </c>
      <c r="C163" s="193" t="s">
        <v>369</v>
      </c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C164" s="195"/>
      <c r="AE164" t="s">
        <v>372</v>
      </c>
    </row>
  </sheetData>
  <mergeCells count="13">
    <mergeCell ref="C86:G86"/>
    <mergeCell ref="A1:G1"/>
    <mergeCell ref="C2:G2"/>
    <mergeCell ref="C3:G3"/>
    <mergeCell ref="C4:G4"/>
    <mergeCell ref="C85:G85"/>
    <mergeCell ref="A158:G162"/>
    <mergeCell ref="C87:G87"/>
    <mergeCell ref="C88:G88"/>
    <mergeCell ref="C89:G89"/>
    <mergeCell ref="C118:G118"/>
    <mergeCell ref="C119:G119"/>
    <mergeCell ref="A157:C157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74" t="s">
        <v>39</v>
      </c>
      <c r="B2" s="274"/>
      <c r="C2" s="274"/>
      <c r="D2" s="274"/>
      <c r="E2" s="274"/>
      <c r="F2" s="274"/>
      <c r="G2" s="2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Michálková</dc:creator>
  <cp:lastModifiedBy>Gvizdová Jana</cp:lastModifiedBy>
  <cp:lastPrinted>2014-02-28T09:52:57Z</cp:lastPrinted>
  <dcterms:created xsi:type="dcterms:W3CDTF">2009-04-08T07:15:50Z</dcterms:created>
  <dcterms:modified xsi:type="dcterms:W3CDTF">2020-11-13T08:18:41Z</dcterms:modified>
</cp:coreProperties>
</file>